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Products" sheetId="2" state="visible" r:id="rId4"/>
    <sheet name="Retailer Hand-offs" sheetId="3" state="visible" r:id="rId5"/>
    <sheet name="Trace Log" sheetId="4" state="visible" r:id="rId6"/>
    <sheet name="Deep-Link Map" sheetId="5" state="visible" r:id="rId7"/>
    <sheet name="Impostor Watch" sheetId="6" state="visible" r:id="rId8"/>
    <sheet name="Scores" sheetId="7" state="hidden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<sst xmlns="http://schemas.openxmlformats.org/spreadsheetml/2006/main" count="578" uniqueCount="267">
  <si>
    <t xml:space="preserve">The Last Mile workbook, version 1.0, 2026-10-25</t>
  </si>
  <si>
    <t xml:space="preserve">A hand-off review for Mitten Extracts. Prepared by Mousa Batarseh. Independent, not affiliated with Mitten Extracts.</t>
  </si>
  <si>
    <t xml:space="preserve">What each sheet does</t>
  </si>
  <si>
    <t xml:space="preserve">Products: the 43 cartridges observed on mittenextracts.com/collections/cartridges, with missing fields counted and a fix written per row.</t>
  </si>
  <si>
    <t xml:space="preserve">Retailer Hand-offs: every "Buy at" link on a product page, where the click lands, hops left to reach the product, and a score from 0 to 3.</t>
  </si>
  <si>
    <t xml:space="preserve">Trace Log: one row per trace from the Last Mile Tracer. Hops, decisions, modeled seconds, leak points, competitor SKUs shown.</t>
  </si>
  <si>
    <t xml:space="preserve">Deep-Link Map: the link each product should carry at each stocking store, with the last shipment date and a freshness status.</t>
  </si>
  <si>
    <t xml:space="preserve">Impostor Watch: unaffiliated domains that rank for "buy mitten extracts online", with an action and an owner.</t>
  </si>
  <si>
    <t xml:space="preserve">Time model</t>
  </si>
  <si>
    <t xml:space="preserve">4 seconds per page load, 10 seconds per decision screen, 3 seconds to add to cart. An assumption. Replace it with your analytics.</t>
  </si>
  <si>
    <t xml:space="preserve">Data labels</t>
  </si>
  <si>
    <t xml:space="preserve">Observed: seen on the live page on the date in the Checked column. Modeled: calculated with the time model above. Sample: invented for the demo and labeled in the notes column.</t>
  </si>
  <si>
    <t xml:space="preserve">How to check the work</t>
  </si>
  <si>
    <t xml:space="preserve">Every observed cell has a date in its Checked column. Re-open the URL on a new date and update the row.</t>
  </si>
  <si>
    <t xml:space="preserve">Products: open the collection page and re-count the products with no effects and no strain type.</t>
  </si>
  <si>
    <t xml:space="preserve">Retailer Hand-offs: click each link on a product page and record where it lands.</t>
  </si>
  <si>
    <t xml:space="preserve">Deep-Link Map: open each URL and confirm the product is on screen.</t>
  </si>
  <si>
    <t xml:space="preserve">Impostor Watch: re-run the search monthly and log position changes.</t>
  </si>
  <si>
    <t xml:space="preserve">Blank copy</t>
  </si>
  <si>
    <t xml:space="preserve">Each data sheet has a "Blank copy" block under the example rows. Use it for your own data. Formulas extend if you copy a filled row down.</t>
  </si>
  <si>
    <t xml:space="preserve">Owner fields</t>
  </si>
  <si>
    <t xml:space="preserve">Owner and Due columns hold a name and a date. Leave them blank until the work is assigned.</t>
  </si>
  <si>
    <t xml:space="preserve">© 2026 Mousa Batarseh. All rights reserved. Free to use inside Mitten Extracts for this review.</t>
  </si>
  <si>
    <t xml:space="preserve">Summary</t>
  </si>
  <si>
    <t xml:space="preserve">Total products</t>
  </si>
  <si>
    <t xml:space="preserve">Missing effects</t>
  </si>
  <si>
    <t xml:space="preserve">Missing type</t>
  </si>
  <si>
    <t xml:space="preserve">Completeness</t>
  </si>
  <si>
    <t xml:space="preserve">handle</t>
  </si>
  <si>
    <t xml:space="preserve">title</t>
  </si>
  <si>
    <t xml:space="preserve">category</t>
  </si>
  <si>
    <t xml:space="preserve">product_type</t>
  </si>
  <si>
    <t xml:space="preserve">effects</t>
  </si>
  <si>
    <t xml:space="preserve">terpenes</t>
  </si>
  <si>
    <t xml:space="preserve">weight</t>
  </si>
  <si>
    <t xml:space="preserve">coa_url</t>
  </si>
  <si>
    <t xml:space="preserve">missing_count</t>
  </si>
  <si>
    <t xml:space="preserve">fix</t>
  </si>
  <si>
    <t xml:space="preserve">owner</t>
  </si>
  <si>
    <t xml:space="preserve">due</t>
  </si>
  <si>
    <t xml:space="preserve">checked</t>
  </si>
  <si>
    <t xml:space="preserve">apple-fritter-1g-vape-cartridge</t>
  </si>
  <si>
    <t xml:space="preserve">Apple Fritter 1g Vape Cartridge</t>
  </si>
  <si>
    <t xml:space="preserve">Cartridges</t>
  </si>
  <si>
    <t xml:space="preserve">hybrid</t>
  </si>
  <si>
    <t xml:space="preserve">Blissful, Energized, Relaxed</t>
  </si>
  <si>
    <t xml:space="preserve">1g</t>
  </si>
  <si>
    <t xml:space="preserve">2026-10-25</t>
  </si>
  <si>
    <t xml:space="preserve">blue-dream-1g-vape-cartridge</t>
  </si>
  <si>
    <t xml:space="preserve">Blue Dream 1g Vape Cartridge</t>
  </si>
  <si>
    <t xml:space="preserve">sativa</t>
  </si>
  <si>
    <t xml:space="preserve">Creative, Energized, Happy</t>
  </si>
  <si>
    <t xml:space="preserve">blue-dream-2g-vape-cartridge</t>
  </si>
  <si>
    <t xml:space="preserve">Blue Dream 2g Vape Cartridge</t>
  </si>
  <si>
    <t xml:space="preserve">2g</t>
  </si>
  <si>
    <t xml:space="preserve">blue-zkittles-1g-vape-cartridge</t>
  </si>
  <si>
    <t xml:space="preserve">Blue Z 1g Vape Cartridge</t>
  </si>
  <si>
    <t xml:space="preserve">indica</t>
  </si>
  <si>
    <t xml:space="preserve">Calm, Cheerful, Relaxed</t>
  </si>
  <si>
    <t xml:space="preserve">blueberry-afgoo-1g-vape-cartridge</t>
  </si>
  <si>
    <t xml:space="preserve">Blueberry Afgoo 1g Vape Cartridge</t>
  </si>
  <si>
    <t xml:space="preserve">Blissful, Relaxed, Sleepy</t>
  </si>
  <si>
    <t xml:space="preserve">blueberry-pie-2g-vape-cartridge</t>
  </si>
  <si>
    <t xml:space="preserve">Blueberry Pie 2g Vape Cartridge</t>
  </si>
  <si>
    <t xml:space="preserve">bubba-kush-1g-vape-cartridge</t>
  </si>
  <si>
    <t xml:space="preserve">Bubba Kush 1g Vape Cartridge</t>
  </si>
  <si>
    <t xml:space="preserve">Calm, Relaxed, Sleepy</t>
  </si>
  <si>
    <t xml:space="preserve">gelato-33-1g-vape-cartridge</t>
  </si>
  <si>
    <t xml:space="preserve">Gelato #33 1g Vape Cartridge</t>
  </si>
  <si>
    <t xml:space="preserve">Creative, Focused, Uplifted</t>
  </si>
  <si>
    <t xml:space="preserve">gelonade-1g-vape-cartridge</t>
  </si>
  <si>
    <t xml:space="preserve">Gelonade 1g Vape Cartridge</t>
  </si>
  <si>
    <t xml:space="preserve">ghost-biscotti-1g-vape-cartridge</t>
  </si>
  <si>
    <t xml:space="preserve">Ghost Biscotti 1g Vape Cartridge</t>
  </si>
  <si>
    <t xml:space="preserve">Calm, Happy, Relaxed</t>
  </si>
  <si>
    <t xml:space="preserve">gruntz-1g-vape-cartridge</t>
  </si>
  <si>
    <t xml:space="preserve">Gruntz 1g Vape Cartridge</t>
  </si>
  <si>
    <t xml:space="preserve">gushers-2g-vape-cartridge</t>
  </si>
  <si>
    <t xml:space="preserve">Gushers 2g Vape Cartridge</t>
  </si>
  <si>
    <t xml:space="preserve">honeydew-1g-vape-cartridge</t>
  </si>
  <si>
    <t xml:space="preserve">Honeydew 1g Vape Cartridge</t>
  </si>
  <si>
    <t xml:space="preserve">ice-berry-gelato-1g-vape-cartridge</t>
  </si>
  <si>
    <t xml:space="preserve">Ice Berry Gelato 1g Vape Cartridge</t>
  </si>
  <si>
    <t xml:space="preserve">ice-berry-gelato-2g-vape-cartridge</t>
  </si>
  <si>
    <t xml:space="preserve">Ice Berry Gelato 2g Vape Cartridge</t>
  </si>
  <si>
    <t xml:space="preserve">lemon-cherry-gelato-1g-vape-cartridge</t>
  </si>
  <si>
    <t xml:space="preserve">Lemon Cherry Gelato 1g Vape Cartridge</t>
  </si>
  <si>
    <t xml:space="preserve">Creative, Happy, Relaxed</t>
  </si>
  <si>
    <t xml:space="preserve">london-pound-cake-1g-vape-cartridge</t>
  </si>
  <si>
    <t xml:space="preserve">London Pound Cake 1g Vape Cartridge</t>
  </si>
  <si>
    <t xml:space="preserve">mac-1g-vape-cartridge</t>
  </si>
  <si>
    <t xml:space="preserve">MAC 1g Vape Cartridge</t>
  </si>
  <si>
    <t xml:space="preserve">mango-diesel-1g-vape-cartridge</t>
  </si>
  <si>
    <t xml:space="preserve">Mango Diesel 1g Vape Cartridge</t>
  </si>
  <si>
    <t xml:space="preserve">Creative, Energized, Uplifted</t>
  </si>
  <si>
    <t xml:space="preserve">mango-zlurpee-1g-vape-cartridge</t>
  </si>
  <si>
    <t xml:space="preserve">Mango Zlurpee 1g Vape Cartridge</t>
  </si>
  <si>
    <t xml:space="preserve">Indica</t>
  </si>
  <si>
    <t xml:space="preserve">mitten-cherries-2g-vape-cartridge</t>
  </si>
  <si>
    <t xml:space="preserve">Mitten Cherries 2g Vape Cartridge</t>
  </si>
  <si>
    <t xml:space="preserve">mowie-wowie-2g-vape-cartridge</t>
  </si>
  <si>
    <t xml:space="preserve">Mowie Wowie 2g Vape Cartridge</t>
  </si>
  <si>
    <t xml:space="preserve">og-kush-2g-vape-cartridge</t>
  </si>
  <si>
    <t xml:space="preserve">OG Kush 2g Vape Cartridge</t>
  </si>
  <si>
    <t xml:space="preserve">passion-orange-guava-1g-vape-cartridge</t>
  </si>
  <si>
    <t xml:space="preserve">Passion Orange Guava 1g Vape Cartridge</t>
  </si>
  <si>
    <t xml:space="preserve">peach-kush-1g-vape-cartridge</t>
  </si>
  <si>
    <t xml:space="preserve">Peach Kush 1g Vape Cartridge</t>
  </si>
  <si>
    <t xml:space="preserve">Focused, Relaxed, Uplifted</t>
  </si>
  <si>
    <t xml:space="preserve">peach-smoothie-2g-vape-cartridge</t>
  </si>
  <si>
    <t xml:space="preserve">Peach Smoothie 2g Vape Cartridge</t>
  </si>
  <si>
    <t xml:space="preserve">peach-zlurpee-1g-vape-cartridge</t>
  </si>
  <si>
    <t xml:space="preserve">Peach Zlurpee 1g Vape Cartridge</t>
  </si>
  <si>
    <t xml:space="preserve">pina-colada-zlurpee-1g-vape-cartridge</t>
  </si>
  <si>
    <t xml:space="preserve">Pina Colada Zlurpee 1g Vape Cartridge</t>
  </si>
  <si>
    <t xml:space="preserve">pink-lemonade-1g-vape-cartridge</t>
  </si>
  <si>
    <t xml:space="preserve">Pink Lemonade 1g Vape Cartridge</t>
  </si>
  <si>
    <t xml:space="preserve">Calm, Creative, Focused</t>
  </si>
  <si>
    <t xml:space="preserve">purple-punch-1g-vape-cartridge</t>
  </si>
  <si>
    <t xml:space="preserve">Purple Punch 1g Vape Cartridge</t>
  </si>
  <si>
    <t xml:space="preserve">rainbow-sherbet-2g-vape-cartridge</t>
  </si>
  <si>
    <t xml:space="preserve">Rainbow Sherbet 2g Vape Cartridge</t>
  </si>
  <si>
    <t xml:space="preserve">runtz-1g-vape-cartridge</t>
  </si>
  <si>
    <t xml:space="preserve">Runtz 1g Vape Cartridge</t>
  </si>
  <si>
    <t xml:space="preserve">sour-diesel-1g-vape-cartridge</t>
  </si>
  <si>
    <t xml:space="preserve">Sour Diesel 1g Vape Cartridge</t>
  </si>
  <si>
    <t xml:space="preserve">Calm, Energized, Happy</t>
  </si>
  <si>
    <t xml:space="preserve">Limonene, Humulene, Caryophyllene</t>
  </si>
  <si>
    <t xml:space="preserve">sour-diesel-2g-vape-cartridge</t>
  </si>
  <si>
    <t xml:space="preserve">Sour Diesel 2g Vape Cartridge</t>
  </si>
  <si>
    <t xml:space="preserve">strawberry-cough-1g-vape-cartridge</t>
  </si>
  <si>
    <t xml:space="preserve">Strawberry Cough 1g Vape Cartridge</t>
  </si>
  <si>
    <t xml:space="preserve">Creative, Happy</t>
  </si>
  <si>
    <t xml:space="preserve">strawberry-shortcakez-1g-vape-cartridge</t>
  </si>
  <si>
    <t xml:space="preserve">Strawberry Shortcakez 1g Vape Cartridge</t>
  </si>
  <si>
    <t xml:space="preserve">sugar-plumz-1g-vape-cartridge</t>
  </si>
  <si>
    <t xml:space="preserve">Sugar Plumz 1g Vape Cartridge</t>
  </si>
  <si>
    <t xml:space="preserve">super-lemon-haze-1g-vape-cartridge</t>
  </si>
  <si>
    <t xml:space="preserve">Super Lemon Haze 1g Vape Cartridge</t>
  </si>
  <si>
    <t xml:space="preserve">Calm, Energized, Focused</t>
  </si>
  <si>
    <t xml:space="preserve">super-nurdz-2g-vape-cartridge</t>
  </si>
  <si>
    <t xml:space="preserve">Super Nurdz 2g Vape Cartridge</t>
  </si>
  <si>
    <t xml:space="preserve">thin-mint-cookies-1g-vape-cartridge</t>
  </si>
  <si>
    <t xml:space="preserve">Thin Mint Cookies 1g Vape Cartridge</t>
  </si>
  <si>
    <t xml:space="preserve">tropicana-cookies-1g-vape-cartridge</t>
  </si>
  <si>
    <t xml:space="preserve">Tropicana Cookies 1g Vape Cartridge</t>
  </si>
  <si>
    <t xml:space="preserve">watermelon-zuntz-1g-vape-cartridge</t>
  </si>
  <si>
    <t xml:space="preserve">Watermelon Zuntz 1g Vape Cartridge</t>
  </si>
  <si>
    <t xml:space="preserve">white-runtz-1g-vape-cartridge</t>
  </si>
  <si>
    <t xml:space="preserve">White Runtz 1g Vape Cartridge</t>
  </si>
  <si>
    <t xml:space="preserve">Calm, Happy, Uplifted</t>
  </si>
  <si>
    <t xml:space="preserve">retailer</t>
  </si>
  <si>
    <t xml:space="preserve">link_text</t>
  </si>
  <si>
    <t xml:space="preserve">url_opened</t>
  </si>
  <si>
    <t xml:space="preserve">landing_type</t>
  </si>
  <si>
    <t xml:space="preserve">score</t>
  </si>
  <si>
    <t xml:space="preserve">hops_to_product</t>
  </si>
  <si>
    <t xml:space="preserve">Skymint</t>
  </si>
  <si>
    <t xml:space="preserve">Buy at Skymint</t>
  </si>
  <si>
    <t xml:space="preserve">https://skymint.com/</t>
  </si>
  <si>
    <t xml:space="preserve">homepage</t>
  </si>
  <si>
    <t xml:space="preserve">King of Budz</t>
  </si>
  <si>
    <t xml:space="preserve">Buy at King of Budz</t>
  </si>
  <si>
    <t xml:space="preserve">https://kingofbudz.com/</t>
  </si>
  <si>
    <t xml:space="preserve">Jars</t>
  </si>
  <si>
    <t xml:space="preserve">Buy at Jars</t>
  </si>
  <si>
    <t xml:space="preserve">https://jarscannabis.com/find-a-dispensary</t>
  </si>
  <si>
    <t xml:space="preserve">store list</t>
  </si>
  <si>
    <t xml:space="preserve">Cloud</t>
  </si>
  <si>
    <t xml:space="preserve">Buy at Cloud</t>
  </si>
  <si>
    <t xml:space="preserve">https://cloudcannabis.com/</t>
  </si>
  <si>
    <t xml:space="preserve">Puff</t>
  </si>
  <si>
    <t xml:space="preserve">Buy at Puff</t>
  </si>
  <si>
    <t xml:space="preserve">https://shoppuff.com/stores/</t>
  </si>
  <si>
    <t xml:space="preserve">Quality Roots</t>
  </si>
  <si>
    <t xml:space="preserve">Buy at Quality Roots</t>
  </si>
  <si>
    <t xml:space="preserve">https://getqualityroots.com/near-me/</t>
  </si>
  <si>
    <t xml:space="preserve">Bloomery</t>
  </si>
  <si>
    <t xml:space="preserve">Buy at Bloomery</t>
  </si>
  <si>
    <t xml:space="preserve">https://bloomerycannabis.com/</t>
  </si>
  <si>
    <t xml:space="preserve">Trap Stars</t>
  </si>
  <si>
    <t xml:space="preserve">Buy at Trap Stars</t>
  </si>
  <si>
    <t xml:space="preserve">https://trapstars.co/</t>
  </si>
  <si>
    <t xml:space="preserve">Average score</t>
  </si>
  <si>
    <t xml:space="preserve">date</t>
  </si>
  <si>
    <t xml:space="preserve">product</t>
  </si>
  <si>
    <t xml:space="preserve">zip</t>
  </si>
  <si>
    <t xml:space="preserve">radius</t>
  </si>
  <si>
    <t xml:space="preserve">path</t>
  </si>
  <si>
    <t xml:space="preserve">hops</t>
  </si>
  <si>
    <t xml:space="preserve">decisions</t>
  </si>
  <si>
    <t xml:space="preserve">seconds</t>
  </si>
  <si>
    <t xml:space="preserve">leaks</t>
  </si>
  <si>
    <t xml:space="preserve">competitor_skus</t>
  </si>
  <si>
    <t xml:space="preserve">notes</t>
  </si>
  <si>
    <t xml:space="preserve">48092</t>
  </si>
  <si>
    <t xml:space="preserve">today</t>
  </si>
  <si>
    <t xml:space="preserve">Observed hop logic, sample store data</t>
  </si>
  <si>
    <t xml:space="preserve">proposed</t>
  </si>
  <si>
    <t xml:space="preserve">Proposed shipment-data path, sample store data</t>
  </si>
  <si>
    <t xml:space="preserve">Average</t>
  </si>
  <si>
    <t xml:space="preserve">product_id</t>
  </si>
  <si>
    <t xml:space="preserve">store</t>
  </si>
  <si>
    <t xml:space="preserve">menu_platform</t>
  </si>
  <si>
    <t xml:space="preserve">deep_link_url</t>
  </si>
  <si>
    <t xml:space="preserve">link_lands_on</t>
  </si>
  <si>
    <t xml:space="preserve">last_shipped</t>
  </si>
  <si>
    <t xml:space="preserve">days_since</t>
  </si>
  <si>
    <t xml:space="preserve">status</t>
  </si>
  <si>
    <t xml:space="preserve">sour-diesel-1g</t>
  </si>
  <si>
    <t xml:space="preserve">Northline Provisions</t>
  </si>
  <si>
    <t xml:space="preserve">Northline Provisions, Warren</t>
  </si>
  <si>
    <t xml:space="preserve">unknown</t>
  </si>
  <si>
    <t xml:space="preserve">product page</t>
  </si>
  <si>
    <t xml:space="preserve">sample</t>
  </si>
  <si>
    <t xml:space="preserve">Eight Mile Botanicals</t>
  </si>
  <si>
    <t xml:space="preserve">Eight Mile Botanicals, Warren</t>
  </si>
  <si>
    <t xml:space="preserve">Hall Road Dispensary</t>
  </si>
  <si>
    <t xml:space="preserve">Hall Road Dispensary, Warren</t>
  </si>
  <si>
    <t xml:space="preserve">blue-razz-gummies</t>
  </si>
  <si>
    <t xml:space="preserve">Blue Razz Gummies 200mg 10-pack</t>
  </si>
  <si>
    <t xml:space="preserve">Cass Corridor Cannabis</t>
  </si>
  <si>
    <t xml:space="preserve">Cass Corridor Cannabis, Detroit</t>
  </si>
  <si>
    <t xml:space="preserve">Riverfront Greens</t>
  </si>
  <si>
    <t xml:space="preserve">Riverfront Greens, Detroit</t>
  </si>
  <si>
    <t xml:space="preserve">og-kush-moon-rocks</t>
  </si>
  <si>
    <t xml:space="preserve">OG Kush Moon Rocks 5g</t>
  </si>
  <si>
    <t xml:space="preserve">Frandor Dispensary</t>
  </si>
  <si>
    <t xml:space="preserve">Frandor Dispensary, Lansing</t>
  </si>
  <si>
    <t xml:space="preserve">domain</t>
  </si>
  <si>
    <t xml:space="preserve">first_seen</t>
  </si>
  <si>
    <t xml:space="preserve">serp_position</t>
  </si>
  <si>
    <t xml:space="preserve">query</t>
  </si>
  <si>
    <t xml:space="preserve">sells_online</t>
  </si>
  <si>
    <t xml:space="preserve">evidence_url</t>
  </si>
  <si>
    <t xml:space="preserve">action</t>
  </si>
  <si>
    <t xml:space="preserve">action_date</t>
  </si>
  <si>
    <t xml:space="preserve">mittenextractsshop.com</t>
  </si>
  <si>
    <t xml:space="preserve">2</t>
  </si>
  <si>
    <t xml:space="preserve">buy mitten extracts online</t>
  </si>
  <si>
    <t xml:space="preserve">yes</t>
  </si>
  <si>
    <t xml:space="preserve">https://mittenextractsshop.com/</t>
  </si>
  <si>
    <t xml:space="preserve">monitor</t>
  </si>
  <si>
    <t xml:space="preserve">open</t>
  </si>
  <si>
    <t xml:space="preserve">mittenextractstore.com</t>
  </si>
  <si>
    <t xml:space="preserve">3, 8</t>
  </si>
  <si>
    <t xml:space="preserve">https://mittenextractstore.com/</t>
  </si>
  <si>
    <t xml:space="preserve">mittenextractsdisposable.com</t>
  </si>
  <si>
    <t xml:space="preserve">5</t>
  </si>
  <si>
    <t xml:space="preserve">https://mittenextractsdisposable.com/</t>
  </si>
  <si>
    <t xml:space="preserve">mittensextracts.com</t>
  </si>
  <si>
    <t xml:space="preserve">6</t>
  </si>
  <si>
    <t xml:space="preserve">https://mittensextracts.com/</t>
  </si>
  <si>
    <t xml:space="preserve">mittenextractsca.com</t>
  </si>
  <si>
    <t xml:space="preserve">7, 10</t>
  </si>
  <si>
    <t xml:space="preserve">https://mittenextractsca.com/</t>
  </si>
  <si>
    <t xml:space="preserve">mittenextractscartsofficial.com</t>
  </si>
  <si>
    <t xml:space="preserve">9</t>
  </si>
  <si>
    <t xml:space="preserve">https://mittenextractscartsofficial.com/</t>
  </si>
  <si>
    <t xml:space="preserve">mittenextractss.com</t>
  </si>
  <si>
    <t xml:space="preserve">beyond 10</t>
  </si>
  <si>
    <t xml:space="preserve">no</t>
  </si>
  <si>
    <t xml:space="preserve">https://mittenextractss.com/</t>
  </si>
  <si>
    <t xml:space="preserve">"sells_online" means the site shows prices and an add-to-cart or checkout button. Shipping was not verified. Do not visit these domains to buy.</t>
  </si>
  <si>
    <t xml:space="preserve">store menu</t>
  </si>
  <si>
    <t xml:space="preserve">menu filtered to brand</t>
  </si>
  <si>
    <t xml:space="preserve">the product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</si>
</sst>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General"/>
    <numFmt numFmtId="167" formatCode="0.0"/>
    <numFmt numFmtId="168" formatCode="yyyy\-mm\-dd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4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28.3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2" t="s">
        <v>16</v>
      </c>
    </row>
    <row r="22" customFormat="false" ht="15" hidden="false" customHeight="false" outlineLevel="0" collapsed="false">
      <c r="A22" s="2" t="s">
        <v>17</v>
      </c>
    </row>
    <row r="23" customFormat="false" ht="15" hidden="false" customHeight="false" outlineLevel="0" collapsed="false">
      <c r="A23" s="2"/>
    </row>
    <row r="24" customFormat="false" ht="15" hidden="false" customHeight="false" outlineLevel="0" collapsed="false">
      <c r="A24" s="3" t="s">
        <v>18</v>
      </c>
    </row>
    <row r="25" customFormat="false" ht="15" hidden="false" customHeight="false" outlineLevel="0" collapsed="false">
      <c r="A25" s="2" t="s">
        <v>19</v>
      </c>
    </row>
    <row r="26" customFormat="false" ht="15" hidden="false" customHeight="false" outlineLevel="0" collapsed="false">
      <c r="A26" s="2"/>
    </row>
    <row r="27" customFormat="false" ht="15" hidden="false" customHeight="false" outlineLevel="0" collapsed="false">
      <c r="A27" s="3" t="s">
        <v>20</v>
      </c>
    </row>
    <row r="28" customFormat="false" ht="15" hidden="false" customHeight="false" outlineLevel="0" collapsed="false">
      <c r="A28" s="2" t="s">
        <v>21</v>
      </c>
    </row>
    <row r="29" customFormat="false" ht="15" hidden="false" customHeight="false" outlineLevel="0" collapsed="false">
      <c r="A29" s="2"/>
    </row>
    <row r="30" customFormat="false" ht="15" hidden="false" customHeight="false" outlineLevel="0" collapsed="false">
      <c r="A30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8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8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40"/>
    <col collapsed="false" customWidth="true" hidden="false" outlineLevel="0" max="11" min="11" style="0" width="14"/>
    <col collapsed="false" customWidth="true" hidden="false" outlineLevel="0" max="13" min="12" style="0" width="12"/>
  </cols>
  <sheetData>
    <row r="1" customFormat="false" ht="15" hidden="false" customHeight="false" outlineLevel="0" collapsed="false">
      <c r="A1" s="4" t="s">
        <v>23</v>
      </c>
    </row>
    <row r="2" customFormat="false" ht="15" hidden="false" customHeight="false" outlineLevel="0" collapsed="false">
      <c r="A2" s="0" t="s">
        <v>24</v>
      </c>
      <c r="B2" s="0" t="n">
        <f aca="false">COUNTA(A8:A50)</f>
        <v>43</v>
      </c>
    </row>
    <row r="3" customFormat="false" ht="15" hidden="false" customHeight="false" outlineLevel="0" collapsed="false">
      <c r="A3" s="0" t="s">
        <v>25</v>
      </c>
      <c r="B3" s="0" t="n">
        <f aca="false">COUNTBLANK(E8:E50)</f>
        <v>21</v>
      </c>
    </row>
    <row r="4" customFormat="false" ht="15" hidden="false" customHeight="false" outlineLevel="0" collapsed="false">
      <c r="A4" s="0" t="s">
        <v>26</v>
      </c>
      <c r="B4" s="0" t="n">
        <f aca="false">COUNTBLANK(D8:D50)</f>
        <v>11</v>
      </c>
    </row>
    <row r="5" customFormat="false" ht="15" hidden="false" customHeight="false" outlineLevel="0" collapsed="false">
      <c r="A5" s="0" t="s">
        <v>27</v>
      </c>
      <c r="B5" s="5" t="n">
        <f aca="false">1-SUM(I8:I50)/(5*COUNTA(A8:A50))</f>
        <v>0.455813953488372</v>
      </c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</row>
    <row r="8" customFormat="false" ht="15" hidden="false" customHeight="false" outlineLevel="0" collapsed="false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G8" s="0" t="s">
        <v>46</v>
      </c>
      <c r="I8" s="0" t="n">
        <f aca="false">COUNTBLANK(D8:H8)</f>
        <v>2</v>
      </c>
      <c r="J8" s="0" t="str">
        <f aca="false">IF(I8=0,"complete",_xlfn.TEXTJOIN(", ",TRUE(),IF(D8="","type",""),IF(E8="","effects",""),IF(F8="","terpenes",""),IF(G8="","weight",""),IF(H8="","lab link","")))</f>
        <v>terpenes, lab link</v>
      </c>
      <c r="M8" s="0" t="s">
        <v>47</v>
      </c>
    </row>
    <row r="9" customFormat="false" ht="15" hidden="false" customHeight="false" outlineLevel="0" collapsed="false">
      <c r="A9" s="0" t="s">
        <v>48</v>
      </c>
      <c r="B9" s="0" t="s">
        <v>49</v>
      </c>
      <c r="C9" s="0" t="s">
        <v>43</v>
      </c>
      <c r="D9" s="0" t="s">
        <v>50</v>
      </c>
      <c r="E9" s="0" t="s">
        <v>51</v>
      </c>
      <c r="G9" s="0" t="s">
        <v>46</v>
      </c>
      <c r="I9" s="0" t="n">
        <f aca="false">COUNTBLANK(D9:H9)</f>
        <v>2</v>
      </c>
      <c r="J9" s="0" t="str">
        <f aca="false">IF(I9=0,"complete",_xlfn.TEXTJOIN(", ",TRUE(),IF(D9="","type",""),IF(E9="","effects",""),IF(F9="","terpenes",""),IF(G9="","weight",""),IF(H9="","lab link","")))</f>
        <v>terpenes, lab link</v>
      </c>
      <c r="M9" s="0" t="s">
        <v>47</v>
      </c>
    </row>
    <row r="10" customFormat="false" ht="15" hidden="false" customHeight="false" outlineLevel="0" collapsed="false">
      <c r="A10" s="0" t="s">
        <v>52</v>
      </c>
      <c r="B10" s="0" t="s">
        <v>53</v>
      </c>
      <c r="C10" s="0" t="s">
        <v>43</v>
      </c>
      <c r="G10" s="0" t="s">
        <v>54</v>
      </c>
      <c r="I10" s="0" t="n">
        <f aca="false">COUNTBLANK(D10:H10)</f>
        <v>4</v>
      </c>
      <c r="J10" s="0" t="str">
        <f aca="false">IF(I10=0,"complete",_xlfn.TEXTJOIN(", ",TRUE(),IF(D10="","type",""),IF(E10="","effects",""),IF(F10="","terpenes",""),IF(G10="","weight",""),IF(H10="","lab link","")))</f>
        <v>type, effects, terpenes, lab link</v>
      </c>
      <c r="M10" s="0" t="s">
        <v>47</v>
      </c>
    </row>
    <row r="11" customFormat="false" ht="15" hidden="false" customHeight="false" outlineLevel="0" collapsed="false">
      <c r="A11" s="0" t="s">
        <v>55</v>
      </c>
      <c r="B11" s="0" t="s">
        <v>56</v>
      </c>
      <c r="C11" s="0" t="s">
        <v>43</v>
      </c>
      <c r="D11" s="0" t="s">
        <v>57</v>
      </c>
      <c r="E11" s="0" t="s">
        <v>58</v>
      </c>
      <c r="G11" s="0" t="s">
        <v>46</v>
      </c>
      <c r="I11" s="0" t="n">
        <f aca="false">COUNTBLANK(D11:H11)</f>
        <v>2</v>
      </c>
      <c r="J11" s="0" t="str">
        <f aca="false">IF(I11=0,"complete",_xlfn.TEXTJOIN(", ",TRUE(),IF(D11="","type",""),IF(E11="","effects",""),IF(F11="","terpenes",""),IF(G11="","weight",""),IF(H11="","lab link","")))</f>
        <v>terpenes, lab link</v>
      </c>
      <c r="M11" s="0" t="s">
        <v>47</v>
      </c>
    </row>
    <row r="12" customFormat="false" ht="15" hidden="false" customHeight="false" outlineLevel="0" collapsed="false">
      <c r="A12" s="0" t="s">
        <v>59</v>
      </c>
      <c r="B12" s="0" t="s">
        <v>60</v>
      </c>
      <c r="C12" s="0" t="s">
        <v>43</v>
      </c>
      <c r="D12" s="0" t="s">
        <v>57</v>
      </c>
      <c r="E12" s="0" t="s">
        <v>61</v>
      </c>
      <c r="G12" s="0" t="s">
        <v>46</v>
      </c>
      <c r="I12" s="0" t="n">
        <f aca="false">COUNTBLANK(D12:H12)</f>
        <v>2</v>
      </c>
      <c r="J12" s="0" t="str">
        <f aca="false">IF(I12=0,"complete",_xlfn.TEXTJOIN(", ",TRUE(),IF(D12="","type",""),IF(E12="","effects",""),IF(F12="","terpenes",""),IF(G12="","weight",""),IF(H12="","lab link","")))</f>
        <v>terpenes, lab link</v>
      </c>
      <c r="M12" s="0" t="s">
        <v>47</v>
      </c>
    </row>
    <row r="13" customFormat="false" ht="15" hidden="false" customHeight="false" outlineLevel="0" collapsed="false">
      <c r="A13" s="0" t="s">
        <v>62</v>
      </c>
      <c r="B13" s="0" t="s">
        <v>63</v>
      </c>
      <c r="C13" s="0" t="s">
        <v>43</v>
      </c>
      <c r="G13" s="0" t="s">
        <v>54</v>
      </c>
      <c r="I13" s="0" t="n">
        <f aca="false">COUNTBLANK(D13:H13)</f>
        <v>4</v>
      </c>
      <c r="J13" s="0" t="str">
        <f aca="false">IF(I13=0,"complete",_xlfn.TEXTJOIN(", ",TRUE(),IF(D13="","type",""),IF(E13="","effects",""),IF(F13="","terpenes",""),IF(G13="","weight",""),IF(H13="","lab link","")))</f>
        <v>type, effects, terpenes, lab link</v>
      </c>
      <c r="M13" s="0" t="s">
        <v>47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43</v>
      </c>
      <c r="D14" s="0" t="s">
        <v>57</v>
      </c>
      <c r="E14" s="0" t="s">
        <v>66</v>
      </c>
      <c r="G14" s="0" t="s">
        <v>46</v>
      </c>
      <c r="I14" s="0" t="n">
        <f aca="false">COUNTBLANK(D14:H14)</f>
        <v>2</v>
      </c>
      <c r="J14" s="0" t="str">
        <f aca="false">IF(I14=0,"complete",_xlfn.TEXTJOIN(", ",TRUE(),IF(D14="","type",""),IF(E14="","effects",""),IF(F14="","terpenes",""),IF(G14="","weight",""),IF(H14="","lab link","")))</f>
        <v>terpenes, lab link</v>
      </c>
      <c r="M14" s="0" t="s">
        <v>47</v>
      </c>
    </row>
    <row r="15" customFormat="false" ht="15" hidden="false" customHeight="false" outlineLevel="0" collapsed="false">
      <c r="A15" s="0" t="s">
        <v>67</v>
      </c>
      <c r="B15" s="0" t="s">
        <v>68</v>
      </c>
      <c r="C15" s="0" t="s">
        <v>43</v>
      </c>
      <c r="D15" s="0" t="s">
        <v>44</v>
      </c>
      <c r="E15" s="0" t="s">
        <v>69</v>
      </c>
      <c r="G15" s="0" t="s">
        <v>46</v>
      </c>
      <c r="I15" s="0" t="n">
        <f aca="false">COUNTBLANK(D15:H15)</f>
        <v>2</v>
      </c>
      <c r="J15" s="0" t="str">
        <f aca="false">IF(I15=0,"complete",_xlfn.TEXTJOIN(", ",TRUE(),IF(D15="","type",""),IF(E15="","effects",""),IF(F15="","terpenes",""),IF(G15="","weight",""),IF(H15="","lab link","")))</f>
        <v>terpenes, lab link</v>
      </c>
      <c r="M15" s="0" t="s">
        <v>47</v>
      </c>
    </row>
    <row r="16" customFormat="false" ht="15" hidden="false" customHeight="false" outlineLevel="0" collapsed="false">
      <c r="A16" s="0" t="s">
        <v>70</v>
      </c>
      <c r="B16" s="0" t="s">
        <v>71</v>
      </c>
      <c r="C16" s="0" t="s">
        <v>43</v>
      </c>
      <c r="D16" s="0" t="s">
        <v>44</v>
      </c>
      <c r="E16" s="0" t="s">
        <v>69</v>
      </c>
      <c r="G16" s="0" t="s">
        <v>46</v>
      </c>
      <c r="I16" s="0" t="n">
        <f aca="false">COUNTBLANK(D16:H16)</f>
        <v>2</v>
      </c>
      <c r="J16" s="0" t="str">
        <f aca="false">IF(I16=0,"complete",_xlfn.TEXTJOIN(", ",TRUE(),IF(D16="","type",""),IF(E16="","effects",""),IF(F16="","terpenes",""),IF(G16="","weight",""),IF(H16="","lab link","")))</f>
        <v>terpenes, lab link</v>
      </c>
      <c r="M16" s="0" t="s">
        <v>47</v>
      </c>
    </row>
    <row r="17" customFormat="false" ht="15" hidden="false" customHeight="false" outlineLevel="0" collapsed="false">
      <c r="A17" s="0" t="s">
        <v>72</v>
      </c>
      <c r="B17" s="0" t="s">
        <v>73</v>
      </c>
      <c r="C17" s="0" t="s">
        <v>43</v>
      </c>
      <c r="D17" s="0" t="s">
        <v>57</v>
      </c>
      <c r="E17" s="0" t="s">
        <v>74</v>
      </c>
      <c r="G17" s="0" t="s">
        <v>46</v>
      </c>
      <c r="I17" s="0" t="n">
        <f aca="false">COUNTBLANK(D17:H17)</f>
        <v>2</v>
      </c>
      <c r="J17" s="0" t="str">
        <f aca="false">IF(I17=0,"complete",_xlfn.TEXTJOIN(", ",TRUE(),IF(D17="","type",""),IF(E17="","effects",""),IF(F17="","terpenes",""),IF(G17="","weight",""),IF(H17="","lab link","")))</f>
        <v>terpenes, lab link</v>
      </c>
      <c r="M17" s="0" t="s">
        <v>47</v>
      </c>
    </row>
    <row r="18" customFormat="false" ht="15" hidden="false" customHeight="false" outlineLevel="0" collapsed="false">
      <c r="A18" s="0" t="s">
        <v>75</v>
      </c>
      <c r="B18" s="0" t="s">
        <v>76</v>
      </c>
      <c r="C18" s="0" t="s">
        <v>43</v>
      </c>
      <c r="D18" s="0" t="s">
        <v>44</v>
      </c>
      <c r="G18" s="0" t="s">
        <v>46</v>
      </c>
      <c r="I18" s="0" t="n">
        <f aca="false">COUNTBLANK(D18:H18)</f>
        <v>3</v>
      </c>
      <c r="J18" s="0" t="str">
        <f aca="false">IF(I18=0,"complete",_xlfn.TEXTJOIN(", ",TRUE(),IF(D18="","type",""),IF(E18="","effects",""),IF(F18="","terpenes",""),IF(G18="","weight",""),IF(H18="","lab link","")))</f>
        <v>effects, terpenes, lab link</v>
      </c>
      <c r="M18" s="0" t="s">
        <v>47</v>
      </c>
    </row>
    <row r="19" customFormat="false" ht="15" hidden="false" customHeight="false" outlineLevel="0" collapsed="false">
      <c r="A19" s="0" t="s">
        <v>77</v>
      </c>
      <c r="B19" s="0" t="s">
        <v>78</v>
      </c>
      <c r="C19" s="0" t="s">
        <v>43</v>
      </c>
      <c r="G19" s="0" t="s">
        <v>54</v>
      </c>
      <c r="I19" s="0" t="n">
        <f aca="false">COUNTBLANK(D19:H19)</f>
        <v>4</v>
      </c>
      <c r="J19" s="0" t="str">
        <f aca="false">IF(I19=0,"complete",_xlfn.TEXTJOIN(", ",TRUE(),IF(D19="","type",""),IF(E19="","effects",""),IF(F19="","terpenes",""),IF(G19="","weight",""),IF(H19="","lab link","")))</f>
        <v>type, effects, terpenes, lab link</v>
      </c>
      <c r="M19" s="0" t="s">
        <v>47</v>
      </c>
    </row>
    <row r="20" customFormat="false" ht="15" hidden="false" customHeight="false" outlineLevel="0" collapsed="false">
      <c r="A20" s="0" t="s">
        <v>79</v>
      </c>
      <c r="B20" s="0" t="s">
        <v>80</v>
      </c>
      <c r="C20" s="0" t="s">
        <v>43</v>
      </c>
      <c r="D20" s="0" t="s">
        <v>44</v>
      </c>
      <c r="G20" s="0" t="s">
        <v>46</v>
      </c>
      <c r="I20" s="0" t="n">
        <f aca="false">COUNTBLANK(D20:H20)</f>
        <v>3</v>
      </c>
      <c r="J20" s="0" t="str">
        <f aca="false">IF(I20=0,"complete",_xlfn.TEXTJOIN(", ",TRUE(),IF(D20="","type",""),IF(E20="","effects",""),IF(F20="","terpenes",""),IF(G20="","weight",""),IF(H20="","lab link","")))</f>
        <v>effects, terpenes, lab link</v>
      </c>
      <c r="M20" s="0" t="s">
        <v>47</v>
      </c>
    </row>
    <row r="21" customFormat="false" ht="15" hidden="false" customHeight="false" outlineLevel="0" collapsed="false">
      <c r="A21" s="0" t="s">
        <v>81</v>
      </c>
      <c r="B21" s="0" t="s">
        <v>82</v>
      </c>
      <c r="C21" s="0" t="s">
        <v>43</v>
      </c>
      <c r="D21" s="0" t="s">
        <v>44</v>
      </c>
      <c r="G21" s="0" t="s">
        <v>46</v>
      </c>
      <c r="I21" s="0" t="n">
        <f aca="false">COUNTBLANK(D21:H21)</f>
        <v>3</v>
      </c>
      <c r="J21" s="0" t="str">
        <f aca="false">IF(I21=0,"complete",_xlfn.TEXTJOIN(", ",TRUE(),IF(D21="","type",""),IF(E21="","effects",""),IF(F21="","terpenes",""),IF(G21="","weight",""),IF(H21="","lab link","")))</f>
        <v>effects, terpenes, lab link</v>
      </c>
      <c r="M21" s="0" t="s">
        <v>47</v>
      </c>
    </row>
    <row r="22" customFormat="false" ht="15" hidden="false" customHeight="false" outlineLevel="0" collapsed="false">
      <c r="A22" s="0" t="s">
        <v>83</v>
      </c>
      <c r="B22" s="0" t="s">
        <v>84</v>
      </c>
      <c r="C22" s="0" t="s">
        <v>43</v>
      </c>
      <c r="G22" s="0" t="s">
        <v>54</v>
      </c>
      <c r="I22" s="0" t="n">
        <f aca="false">COUNTBLANK(D22:H22)</f>
        <v>4</v>
      </c>
      <c r="J22" s="0" t="str">
        <f aca="false">IF(I22=0,"complete",_xlfn.TEXTJOIN(", ",TRUE(),IF(D22="","type",""),IF(E22="","effects",""),IF(F22="","terpenes",""),IF(G22="","weight",""),IF(H22="","lab link","")))</f>
        <v>type, effects, terpenes, lab link</v>
      </c>
      <c r="M22" s="0" t="s">
        <v>47</v>
      </c>
    </row>
    <row r="23" customFormat="false" ht="15" hidden="false" customHeight="false" outlineLevel="0" collapsed="false">
      <c r="A23" s="0" t="s">
        <v>85</v>
      </c>
      <c r="B23" s="0" t="s">
        <v>86</v>
      </c>
      <c r="C23" s="0" t="s">
        <v>43</v>
      </c>
      <c r="D23" s="0" t="s">
        <v>44</v>
      </c>
      <c r="E23" s="0" t="s">
        <v>87</v>
      </c>
      <c r="G23" s="0" t="s">
        <v>46</v>
      </c>
      <c r="I23" s="0" t="n">
        <f aca="false">COUNTBLANK(D23:H23)</f>
        <v>2</v>
      </c>
      <c r="J23" s="0" t="str">
        <f aca="false">IF(I23=0,"complete",_xlfn.TEXTJOIN(", ",TRUE(),IF(D23="","type",""),IF(E23="","effects",""),IF(F23="","terpenes",""),IF(G23="","weight",""),IF(H23="","lab link","")))</f>
        <v>terpenes, lab link</v>
      </c>
      <c r="M23" s="0" t="s">
        <v>47</v>
      </c>
    </row>
    <row r="24" customFormat="false" ht="15" hidden="false" customHeight="false" outlineLevel="0" collapsed="false">
      <c r="A24" s="0" t="s">
        <v>88</v>
      </c>
      <c r="B24" s="0" t="s">
        <v>89</v>
      </c>
      <c r="C24" s="0" t="s">
        <v>43</v>
      </c>
      <c r="D24" s="0" t="s">
        <v>44</v>
      </c>
      <c r="E24" s="0" t="s">
        <v>87</v>
      </c>
      <c r="G24" s="0" t="s">
        <v>46</v>
      </c>
      <c r="I24" s="0" t="n">
        <f aca="false">COUNTBLANK(D24:H24)</f>
        <v>2</v>
      </c>
      <c r="J24" s="0" t="str">
        <f aca="false">IF(I24=0,"complete",_xlfn.TEXTJOIN(", ",TRUE(),IF(D24="","type",""),IF(E24="","effects",""),IF(F24="","terpenes",""),IF(G24="","weight",""),IF(H24="","lab link","")))</f>
        <v>terpenes, lab link</v>
      </c>
      <c r="M24" s="0" t="s">
        <v>47</v>
      </c>
    </row>
    <row r="25" customFormat="false" ht="15" hidden="false" customHeight="false" outlineLevel="0" collapsed="false">
      <c r="A25" s="0" t="s">
        <v>90</v>
      </c>
      <c r="B25" s="0" t="s">
        <v>91</v>
      </c>
      <c r="C25" s="0" t="s">
        <v>43</v>
      </c>
      <c r="D25" s="0" t="s">
        <v>44</v>
      </c>
      <c r="E25" s="0" t="s">
        <v>45</v>
      </c>
      <c r="G25" s="0" t="s">
        <v>46</v>
      </c>
      <c r="I25" s="0" t="n">
        <f aca="false">COUNTBLANK(D25:H25)</f>
        <v>2</v>
      </c>
      <c r="J25" s="0" t="str">
        <f aca="false">IF(I25=0,"complete",_xlfn.TEXTJOIN(", ",TRUE(),IF(D25="","type",""),IF(E25="","effects",""),IF(F25="","terpenes",""),IF(G25="","weight",""),IF(H25="","lab link","")))</f>
        <v>terpenes, lab link</v>
      </c>
      <c r="M25" s="0" t="s">
        <v>47</v>
      </c>
    </row>
    <row r="26" customFormat="false" ht="15" hidden="false" customHeight="false" outlineLevel="0" collapsed="false">
      <c r="A26" s="0" t="s">
        <v>92</v>
      </c>
      <c r="B26" s="0" t="s">
        <v>93</v>
      </c>
      <c r="C26" s="0" t="s">
        <v>43</v>
      </c>
      <c r="D26" s="0" t="s">
        <v>50</v>
      </c>
      <c r="E26" s="0" t="s">
        <v>94</v>
      </c>
      <c r="G26" s="0" t="s">
        <v>46</v>
      </c>
      <c r="I26" s="0" t="n">
        <f aca="false">COUNTBLANK(D26:H26)</f>
        <v>2</v>
      </c>
      <c r="J26" s="0" t="str">
        <f aca="false">IF(I26=0,"complete",_xlfn.TEXTJOIN(", ",TRUE(),IF(D26="","type",""),IF(E26="","effects",""),IF(F26="","terpenes",""),IF(G26="","weight",""),IF(H26="","lab link","")))</f>
        <v>terpenes, lab link</v>
      </c>
      <c r="M26" s="0" t="s">
        <v>47</v>
      </c>
    </row>
    <row r="27" customFormat="false" ht="15" hidden="false" customHeight="false" outlineLevel="0" collapsed="false">
      <c r="A27" s="0" t="s">
        <v>95</v>
      </c>
      <c r="B27" s="0" t="s">
        <v>96</v>
      </c>
      <c r="C27" s="0" t="s">
        <v>43</v>
      </c>
      <c r="D27" s="0" t="s">
        <v>97</v>
      </c>
      <c r="G27" s="0" t="s">
        <v>46</v>
      </c>
      <c r="I27" s="0" t="n">
        <f aca="false">COUNTBLANK(D27:H27)</f>
        <v>3</v>
      </c>
      <c r="J27" s="0" t="str">
        <f aca="false">IF(I27=0,"complete",_xlfn.TEXTJOIN(", ",TRUE(),IF(D27="","type",""),IF(E27="","effects",""),IF(F27="","terpenes",""),IF(G27="","weight",""),IF(H27="","lab link","")))</f>
        <v>effects, terpenes, lab link</v>
      </c>
      <c r="M27" s="0" t="s">
        <v>47</v>
      </c>
    </row>
    <row r="28" customFormat="false" ht="15" hidden="false" customHeight="false" outlineLevel="0" collapsed="false">
      <c r="A28" s="0" t="s">
        <v>98</v>
      </c>
      <c r="B28" s="0" t="s">
        <v>99</v>
      </c>
      <c r="C28" s="0" t="s">
        <v>43</v>
      </c>
      <c r="G28" s="0" t="s">
        <v>54</v>
      </c>
      <c r="I28" s="0" t="n">
        <f aca="false">COUNTBLANK(D28:H28)</f>
        <v>4</v>
      </c>
      <c r="J28" s="0" t="str">
        <f aca="false">IF(I28=0,"complete",_xlfn.TEXTJOIN(", ",TRUE(),IF(D28="","type",""),IF(E28="","effects",""),IF(F28="","terpenes",""),IF(G28="","weight",""),IF(H28="","lab link","")))</f>
        <v>type, effects, terpenes, lab link</v>
      </c>
      <c r="M28" s="0" t="s">
        <v>47</v>
      </c>
    </row>
    <row r="29" customFormat="false" ht="15" hidden="false" customHeight="false" outlineLevel="0" collapsed="false">
      <c r="A29" s="0" t="s">
        <v>100</v>
      </c>
      <c r="B29" s="0" t="s">
        <v>101</v>
      </c>
      <c r="C29" s="0" t="s">
        <v>43</v>
      </c>
      <c r="G29" s="0" t="s">
        <v>54</v>
      </c>
      <c r="I29" s="0" t="n">
        <f aca="false">COUNTBLANK(D29:H29)</f>
        <v>4</v>
      </c>
      <c r="J29" s="0" t="str">
        <f aca="false">IF(I29=0,"complete",_xlfn.TEXTJOIN(", ",TRUE(),IF(D29="","type",""),IF(E29="","effects",""),IF(F29="","terpenes",""),IF(G29="","weight",""),IF(H29="","lab link","")))</f>
        <v>type, effects, terpenes, lab link</v>
      </c>
      <c r="M29" s="0" t="s">
        <v>47</v>
      </c>
    </row>
    <row r="30" customFormat="false" ht="15" hidden="false" customHeight="false" outlineLevel="0" collapsed="false">
      <c r="A30" s="0" t="s">
        <v>102</v>
      </c>
      <c r="B30" s="0" t="s">
        <v>103</v>
      </c>
      <c r="C30" s="0" t="s">
        <v>43</v>
      </c>
      <c r="G30" s="0" t="s">
        <v>54</v>
      </c>
      <c r="I30" s="0" t="n">
        <f aca="false">COUNTBLANK(D30:H30)</f>
        <v>4</v>
      </c>
      <c r="J30" s="0" t="str">
        <f aca="false">IF(I30=0,"complete",_xlfn.TEXTJOIN(", ",TRUE(),IF(D30="","type",""),IF(E30="","effects",""),IF(F30="","terpenes",""),IF(G30="","weight",""),IF(H30="","lab link","")))</f>
        <v>type, effects, terpenes, lab link</v>
      </c>
      <c r="M30" s="0" t="s">
        <v>47</v>
      </c>
    </row>
    <row r="31" customFormat="false" ht="15" hidden="false" customHeight="false" outlineLevel="0" collapsed="false">
      <c r="A31" s="0" t="s">
        <v>104</v>
      </c>
      <c r="B31" s="0" t="s">
        <v>105</v>
      </c>
      <c r="C31" s="0" t="s">
        <v>43</v>
      </c>
      <c r="D31" s="0" t="s">
        <v>44</v>
      </c>
      <c r="G31" s="0" t="s">
        <v>46</v>
      </c>
      <c r="I31" s="0" t="n">
        <f aca="false">COUNTBLANK(D31:H31)</f>
        <v>3</v>
      </c>
      <c r="J31" s="0" t="str">
        <f aca="false">IF(I31=0,"complete",_xlfn.TEXTJOIN(", ",TRUE(),IF(D31="","type",""),IF(E31="","effects",""),IF(F31="","terpenes",""),IF(G31="","weight",""),IF(H31="","lab link","")))</f>
        <v>effects, terpenes, lab link</v>
      </c>
      <c r="M31" s="0" t="s">
        <v>47</v>
      </c>
    </row>
    <row r="32" customFormat="false" ht="15" hidden="false" customHeight="false" outlineLevel="0" collapsed="false">
      <c r="A32" s="0" t="s">
        <v>106</v>
      </c>
      <c r="B32" s="0" t="s">
        <v>107</v>
      </c>
      <c r="C32" s="0" t="s">
        <v>43</v>
      </c>
      <c r="D32" s="0" t="s">
        <v>44</v>
      </c>
      <c r="E32" s="0" t="s">
        <v>108</v>
      </c>
      <c r="G32" s="0" t="s">
        <v>46</v>
      </c>
      <c r="I32" s="0" t="n">
        <f aca="false">COUNTBLANK(D32:H32)</f>
        <v>2</v>
      </c>
      <c r="J32" s="0" t="str">
        <f aca="false">IF(I32=0,"complete",_xlfn.TEXTJOIN(", ",TRUE(),IF(D32="","type",""),IF(E32="","effects",""),IF(F32="","terpenes",""),IF(G32="","weight",""),IF(H32="","lab link","")))</f>
        <v>terpenes, lab link</v>
      </c>
      <c r="M32" s="0" t="s">
        <v>47</v>
      </c>
    </row>
    <row r="33" customFormat="false" ht="15" hidden="false" customHeight="false" outlineLevel="0" collapsed="false">
      <c r="A33" s="0" t="s">
        <v>109</v>
      </c>
      <c r="B33" s="0" t="s">
        <v>110</v>
      </c>
      <c r="C33" s="0" t="s">
        <v>43</v>
      </c>
      <c r="G33" s="0" t="s">
        <v>54</v>
      </c>
      <c r="I33" s="0" t="n">
        <f aca="false">COUNTBLANK(D33:H33)</f>
        <v>4</v>
      </c>
      <c r="J33" s="0" t="str">
        <f aca="false">IF(I33=0,"complete",_xlfn.TEXTJOIN(", ",TRUE(),IF(D33="","type",""),IF(E33="","effects",""),IF(F33="","terpenes",""),IF(G33="","weight",""),IF(H33="","lab link","")))</f>
        <v>type, effects, terpenes, lab link</v>
      </c>
      <c r="M33" s="0" t="s">
        <v>47</v>
      </c>
    </row>
    <row r="34" customFormat="false" ht="15" hidden="false" customHeight="false" outlineLevel="0" collapsed="false">
      <c r="A34" s="0" t="s">
        <v>111</v>
      </c>
      <c r="B34" s="0" t="s">
        <v>112</v>
      </c>
      <c r="C34" s="0" t="s">
        <v>43</v>
      </c>
      <c r="D34" s="0" t="s">
        <v>44</v>
      </c>
      <c r="G34" s="0" t="s">
        <v>46</v>
      </c>
      <c r="I34" s="0" t="n">
        <f aca="false">COUNTBLANK(D34:H34)</f>
        <v>3</v>
      </c>
      <c r="J34" s="0" t="str">
        <f aca="false">IF(I34=0,"complete",_xlfn.TEXTJOIN(", ",TRUE(),IF(D34="","type",""),IF(E34="","effects",""),IF(F34="","terpenes",""),IF(G34="","weight",""),IF(H34="","lab link","")))</f>
        <v>effects, terpenes, lab link</v>
      </c>
      <c r="M34" s="0" t="s">
        <v>47</v>
      </c>
    </row>
    <row r="35" customFormat="false" ht="15" hidden="false" customHeight="false" outlineLevel="0" collapsed="false">
      <c r="A35" s="0" t="s">
        <v>113</v>
      </c>
      <c r="B35" s="0" t="s">
        <v>114</v>
      </c>
      <c r="C35" s="0" t="s">
        <v>43</v>
      </c>
      <c r="D35" s="0" t="s">
        <v>50</v>
      </c>
      <c r="G35" s="0" t="s">
        <v>46</v>
      </c>
      <c r="I35" s="0" t="n">
        <f aca="false">COUNTBLANK(D35:H35)</f>
        <v>3</v>
      </c>
      <c r="J35" s="0" t="str">
        <f aca="false">IF(I35=0,"complete",_xlfn.TEXTJOIN(", ",TRUE(),IF(D35="","type",""),IF(E35="","effects",""),IF(F35="","terpenes",""),IF(G35="","weight",""),IF(H35="","lab link","")))</f>
        <v>effects, terpenes, lab link</v>
      </c>
      <c r="M35" s="0" t="s">
        <v>47</v>
      </c>
    </row>
    <row r="36" customFormat="false" ht="15" hidden="false" customHeight="false" outlineLevel="0" collapsed="false">
      <c r="A36" s="0" t="s">
        <v>115</v>
      </c>
      <c r="B36" s="0" t="s">
        <v>116</v>
      </c>
      <c r="C36" s="0" t="s">
        <v>43</v>
      </c>
      <c r="D36" s="0" t="s">
        <v>57</v>
      </c>
      <c r="E36" s="0" t="s">
        <v>117</v>
      </c>
      <c r="G36" s="0" t="s">
        <v>46</v>
      </c>
      <c r="I36" s="0" t="n">
        <f aca="false">COUNTBLANK(D36:H36)</f>
        <v>2</v>
      </c>
      <c r="J36" s="0" t="str">
        <f aca="false">IF(I36=0,"complete",_xlfn.TEXTJOIN(", ",TRUE(),IF(D36="","type",""),IF(E36="","effects",""),IF(F36="","terpenes",""),IF(G36="","weight",""),IF(H36="","lab link","")))</f>
        <v>terpenes, lab link</v>
      </c>
      <c r="M36" s="0" t="s">
        <v>47</v>
      </c>
    </row>
    <row r="37" customFormat="false" ht="15" hidden="false" customHeight="false" outlineLevel="0" collapsed="false">
      <c r="A37" s="0" t="s">
        <v>118</v>
      </c>
      <c r="B37" s="0" t="s">
        <v>119</v>
      </c>
      <c r="C37" s="0" t="s">
        <v>43</v>
      </c>
      <c r="D37" s="0" t="s">
        <v>57</v>
      </c>
      <c r="E37" s="0" t="s">
        <v>74</v>
      </c>
      <c r="G37" s="0" t="s">
        <v>46</v>
      </c>
      <c r="I37" s="0" t="n">
        <f aca="false">COUNTBLANK(D37:H37)</f>
        <v>2</v>
      </c>
      <c r="J37" s="0" t="str">
        <f aca="false">IF(I37=0,"complete",_xlfn.TEXTJOIN(", ",TRUE(),IF(D37="","type",""),IF(E37="","effects",""),IF(F37="","terpenes",""),IF(G37="","weight",""),IF(H37="","lab link","")))</f>
        <v>terpenes, lab link</v>
      </c>
      <c r="M37" s="0" t="s">
        <v>47</v>
      </c>
    </row>
    <row r="38" customFormat="false" ht="15" hidden="false" customHeight="false" outlineLevel="0" collapsed="false">
      <c r="A38" s="0" t="s">
        <v>120</v>
      </c>
      <c r="B38" s="0" t="s">
        <v>121</v>
      </c>
      <c r="C38" s="0" t="s">
        <v>43</v>
      </c>
      <c r="G38" s="0" t="s">
        <v>54</v>
      </c>
      <c r="I38" s="0" t="n">
        <f aca="false">COUNTBLANK(D38:H38)</f>
        <v>4</v>
      </c>
      <c r="J38" s="0" t="str">
        <f aca="false">IF(I38=0,"complete",_xlfn.TEXTJOIN(", ",TRUE(),IF(D38="","type",""),IF(E38="","effects",""),IF(F38="","terpenes",""),IF(G38="","weight",""),IF(H38="","lab link","")))</f>
        <v>type, effects, terpenes, lab link</v>
      </c>
      <c r="M38" s="0" t="s">
        <v>47</v>
      </c>
    </row>
    <row r="39" customFormat="false" ht="15" hidden="false" customHeight="false" outlineLevel="0" collapsed="false">
      <c r="A39" s="0" t="s">
        <v>122</v>
      </c>
      <c r="B39" s="0" t="s">
        <v>123</v>
      </c>
      <c r="C39" s="0" t="s">
        <v>43</v>
      </c>
      <c r="D39" s="0" t="s">
        <v>44</v>
      </c>
      <c r="G39" s="0" t="s">
        <v>46</v>
      </c>
      <c r="I39" s="0" t="n">
        <f aca="false">COUNTBLANK(D39:H39)</f>
        <v>3</v>
      </c>
      <c r="J39" s="0" t="str">
        <f aca="false">IF(I39=0,"complete",_xlfn.TEXTJOIN(", ",TRUE(),IF(D39="","type",""),IF(E39="","effects",""),IF(F39="","terpenes",""),IF(G39="","weight",""),IF(H39="","lab link","")))</f>
        <v>effects, terpenes, lab link</v>
      </c>
      <c r="M39" s="0" t="s">
        <v>47</v>
      </c>
    </row>
    <row r="40" customFormat="false" ht="15" hidden="false" customHeight="false" outlineLevel="0" collapsed="false">
      <c r="A40" s="0" t="s">
        <v>124</v>
      </c>
      <c r="B40" s="0" t="s">
        <v>125</v>
      </c>
      <c r="C40" s="0" t="s">
        <v>43</v>
      </c>
      <c r="D40" s="0" t="s">
        <v>50</v>
      </c>
      <c r="E40" s="0" t="s">
        <v>126</v>
      </c>
      <c r="F40" s="0" t="s">
        <v>127</v>
      </c>
      <c r="G40" s="0" t="s">
        <v>46</v>
      </c>
      <c r="I40" s="0" t="n">
        <f aca="false">COUNTBLANK(D40:H40)</f>
        <v>1</v>
      </c>
      <c r="J40" s="0" t="str">
        <f aca="false">IF(I40=0,"complete",_xlfn.TEXTJOIN(", ",TRUE(),IF(D40="","type",""),IF(E40="","effects",""),IF(F40="","terpenes",""),IF(G40="","weight",""),IF(H40="","lab link","")))</f>
        <v>lab link</v>
      </c>
      <c r="M40" s="0" t="s">
        <v>47</v>
      </c>
    </row>
    <row r="41" customFormat="false" ht="15" hidden="false" customHeight="false" outlineLevel="0" collapsed="false">
      <c r="A41" s="0" t="s">
        <v>128</v>
      </c>
      <c r="B41" s="0" t="s">
        <v>129</v>
      </c>
      <c r="C41" s="0" t="s">
        <v>43</v>
      </c>
      <c r="G41" s="0" t="s">
        <v>54</v>
      </c>
      <c r="I41" s="0" t="n">
        <f aca="false">COUNTBLANK(D41:H41)</f>
        <v>4</v>
      </c>
      <c r="J41" s="0" t="str">
        <f aca="false">IF(I41=0,"complete",_xlfn.TEXTJOIN(", ",TRUE(),IF(D41="","type",""),IF(E41="","effects",""),IF(F41="","terpenes",""),IF(G41="","weight",""),IF(H41="","lab link","")))</f>
        <v>type, effects, terpenes, lab link</v>
      </c>
      <c r="M41" s="0" t="s">
        <v>47</v>
      </c>
    </row>
    <row r="42" customFormat="false" ht="15" hidden="false" customHeight="false" outlineLevel="0" collapsed="false">
      <c r="A42" s="0" t="s">
        <v>130</v>
      </c>
      <c r="B42" s="0" t="s">
        <v>131</v>
      </c>
      <c r="C42" s="0" t="s">
        <v>43</v>
      </c>
      <c r="D42" s="0" t="s">
        <v>50</v>
      </c>
      <c r="E42" s="0" t="s">
        <v>132</v>
      </c>
      <c r="G42" s="0" t="s">
        <v>46</v>
      </c>
      <c r="I42" s="0" t="n">
        <f aca="false">COUNTBLANK(D42:H42)</f>
        <v>2</v>
      </c>
      <c r="J42" s="0" t="str">
        <f aca="false">IF(I42=0,"complete",_xlfn.TEXTJOIN(", ",TRUE(),IF(D42="","type",""),IF(E42="","effects",""),IF(F42="","terpenes",""),IF(G42="","weight",""),IF(H42="","lab link","")))</f>
        <v>terpenes, lab link</v>
      </c>
      <c r="M42" s="0" t="s">
        <v>47</v>
      </c>
    </row>
    <row r="43" customFormat="false" ht="15" hidden="false" customHeight="false" outlineLevel="0" collapsed="false">
      <c r="A43" s="0" t="s">
        <v>133</v>
      </c>
      <c r="B43" s="0" t="s">
        <v>134</v>
      </c>
      <c r="C43" s="0" t="s">
        <v>43</v>
      </c>
      <c r="D43" s="0" t="s">
        <v>44</v>
      </c>
      <c r="G43" s="0" t="s">
        <v>46</v>
      </c>
      <c r="I43" s="0" t="n">
        <f aca="false">COUNTBLANK(D43:H43)</f>
        <v>3</v>
      </c>
      <c r="J43" s="0" t="str">
        <f aca="false">IF(I43=0,"complete",_xlfn.TEXTJOIN(", ",TRUE(),IF(D43="","type",""),IF(E43="","effects",""),IF(F43="","terpenes",""),IF(G43="","weight",""),IF(H43="","lab link","")))</f>
        <v>effects, terpenes, lab link</v>
      </c>
      <c r="M43" s="0" t="s">
        <v>47</v>
      </c>
    </row>
    <row r="44" customFormat="false" ht="15" hidden="false" customHeight="false" outlineLevel="0" collapsed="false">
      <c r="A44" s="0" t="s">
        <v>135</v>
      </c>
      <c r="B44" s="0" t="s">
        <v>136</v>
      </c>
      <c r="C44" s="0" t="s">
        <v>43</v>
      </c>
      <c r="D44" s="0" t="s">
        <v>44</v>
      </c>
      <c r="G44" s="0" t="s">
        <v>46</v>
      </c>
      <c r="I44" s="0" t="n">
        <f aca="false">COUNTBLANK(D44:H44)</f>
        <v>3</v>
      </c>
      <c r="J44" s="0" t="str">
        <f aca="false">IF(I44=0,"complete",_xlfn.TEXTJOIN(", ",TRUE(),IF(D44="","type",""),IF(E44="","effects",""),IF(F44="","terpenes",""),IF(G44="","weight",""),IF(H44="","lab link","")))</f>
        <v>effects, terpenes, lab link</v>
      </c>
      <c r="M44" s="0" t="s">
        <v>47</v>
      </c>
    </row>
    <row r="45" customFormat="false" ht="15" hidden="false" customHeight="false" outlineLevel="0" collapsed="false">
      <c r="A45" s="0" t="s">
        <v>137</v>
      </c>
      <c r="B45" s="0" t="s">
        <v>138</v>
      </c>
      <c r="C45" s="0" t="s">
        <v>43</v>
      </c>
      <c r="D45" s="0" t="s">
        <v>50</v>
      </c>
      <c r="E45" s="0" t="s">
        <v>139</v>
      </c>
      <c r="G45" s="0" t="s">
        <v>46</v>
      </c>
      <c r="I45" s="0" t="n">
        <f aca="false">COUNTBLANK(D45:H45)</f>
        <v>2</v>
      </c>
      <c r="J45" s="0" t="str">
        <f aca="false">IF(I45=0,"complete",_xlfn.TEXTJOIN(", ",TRUE(),IF(D45="","type",""),IF(E45="","effects",""),IF(F45="","terpenes",""),IF(G45="","weight",""),IF(H45="","lab link","")))</f>
        <v>terpenes, lab link</v>
      </c>
      <c r="M45" s="0" t="s">
        <v>47</v>
      </c>
    </row>
    <row r="46" customFormat="false" ht="15" hidden="false" customHeight="false" outlineLevel="0" collapsed="false">
      <c r="A46" s="0" t="s">
        <v>140</v>
      </c>
      <c r="B46" s="0" t="s">
        <v>141</v>
      </c>
      <c r="C46" s="0" t="s">
        <v>43</v>
      </c>
      <c r="G46" s="0" t="s">
        <v>54</v>
      </c>
      <c r="I46" s="0" t="n">
        <f aca="false">COUNTBLANK(D46:H46)</f>
        <v>4</v>
      </c>
      <c r="J46" s="0" t="str">
        <f aca="false">IF(I46=0,"complete",_xlfn.TEXTJOIN(", ",TRUE(),IF(D46="","type",""),IF(E46="","effects",""),IF(F46="","terpenes",""),IF(G46="","weight",""),IF(H46="","lab link","")))</f>
        <v>type, effects, terpenes, lab link</v>
      </c>
      <c r="M46" s="0" t="s">
        <v>47</v>
      </c>
    </row>
    <row r="47" customFormat="false" ht="15" hidden="false" customHeight="false" outlineLevel="0" collapsed="false">
      <c r="A47" s="0" t="s">
        <v>142</v>
      </c>
      <c r="B47" s="0" t="s">
        <v>143</v>
      </c>
      <c r="C47" s="0" t="s">
        <v>43</v>
      </c>
      <c r="D47" s="0" t="s">
        <v>44</v>
      </c>
      <c r="E47" s="0" t="s">
        <v>87</v>
      </c>
      <c r="G47" s="0" t="s">
        <v>46</v>
      </c>
      <c r="I47" s="0" t="n">
        <f aca="false">COUNTBLANK(D47:H47)</f>
        <v>2</v>
      </c>
      <c r="J47" s="0" t="str">
        <f aca="false">IF(I47=0,"complete",_xlfn.TEXTJOIN(", ",TRUE(),IF(D47="","type",""),IF(E47="","effects",""),IF(F47="","terpenes",""),IF(G47="","weight",""),IF(H47="","lab link","")))</f>
        <v>terpenes, lab link</v>
      </c>
      <c r="M47" s="0" t="s">
        <v>47</v>
      </c>
    </row>
    <row r="48" customFormat="false" ht="15" hidden="false" customHeight="false" outlineLevel="0" collapsed="false">
      <c r="A48" s="0" t="s">
        <v>144</v>
      </c>
      <c r="B48" s="0" t="s">
        <v>145</v>
      </c>
      <c r="C48" s="0" t="s">
        <v>43</v>
      </c>
      <c r="D48" s="0" t="s">
        <v>50</v>
      </c>
      <c r="E48" s="0" t="s">
        <v>69</v>
      </c>
      <c r="G48" s="0" t="s">
        <v>46</v>
      </c>
      <c r="I48" s="0" t="n">
        <f aca="false">COUNTBLANK(D48:H48)</f>
        <v>2</v>
      </c>
      <c r="J48" s="0" t="str">
        <f aca="false">IF(I48=0,"complete",_xlfn.TEXTJOIN(", ",TRUE(),IF(D48="","type",""),IF(E48="","effects",""),IF(F48="","terpenes",""),IF(G48="","weight",""),IF(H48="","lab link","")))</f>
        <v>terpenes, lab link</v>
      </c>
      <c r="M48" s="0" t="s">
        <v>47</v>
      </c>
    </row>
    <row r="49" customFormat="false" ht="15" hidden="false" customHeight="false" outlineLevel="0" collapsed="false">
      <c r="A49" s="0" t="s">
        <v>146</v>
      </c>
      <c r="B49" s="0" t="s">
        <v>147</v>
      </c>
      <c r="C49" s="0" t="s">
        <v>43</v>
      </c>
      <c r="D49" s="0" t="s">
        <v>44</v>
      </c>
      <c r="E49" s="0" t="s">
        <v>87</v>
      </c>
      <c r="G49" s="0" t="s">
        <v>46</v>
      </c>
      <c r="I49" s="0" t="n">
        <f aca="false">COUNTBLANK(D49:H49)</f>
        <v>2</v>
      </c>
      <c r="J49" s="0" t="str">
        <f aca="false">IF(I49=0,"complete",_xlfn.TEXTJOIN(", ",TRUE(),IF(D49="","type",""),IF(E49="","effects",""),IF(F49="","terpenes",""),IF(G49="","weight",""),IF(H49="","lab link","")))</f>
        <v>terpenes, lab link</v>
      </c>
      <c r="M49" s="0" t="s">
        <v>47</v>
      </c>
    </row>
    <row r="50" customFormat="false" ht="15" hidden="false" customHeight="false" outlineLevel="0" collapsed="false">
      <c r="A50" s="0" t="s">
        <v>148</v>
      </c>
      <c r="B50" s="0" t="s">
        <v>149</v>
      </c>
      <c r="C50" s="0" t="s">
        <v>43</v>
      </c>
      <c r="D50" s="0" t="s">
        <v>44</v>
      </c>
      <c r="E50" s="0" t="s">
        <v>150</v>
      </c>
      <c r="G50" s="0" t="s">
        <v>46</v>
      </c>
      <c r="I50" s="0" t="n">
        <f aca="false">COUNTBLANK(D50:H50)</f>
        <v>2</v>
      </c>
      <c r="J50" s="0" t="str">
        <f aca="false">IF(I50=0,"complete",_xlfn.TEXTJOIN(", ",TRUE(),IF(D50="","type",""),IF(E50="","effects",""),IF(F50="","terpenes",""),IF(G50="","weight",""),IF(H50="","lab link","")))</f>
        <v>terpenes, lab link</v>
      </c>
      <c r="M50" s="0" t="s">
        <v>47</v>
      </c>
    </row>
    <row r="52" customFormat="false" ht="15" hidden="false" customHeight="false" outlineLevel="0" collapsed="false">
      <c r="A52" s="4" t="s">
        <v>18</v>
      </c>
    </row>
    <row r="53" customFormat="false" ht="15" hidden="false" customHeight="false" outlineLevel="0" collapsed="false">
      <c r="A53" s="6" t="s">
        <v>28</v>
      </c>
      <c r="B53" s="6" t="s">
        <v>29</v>
      </c>
      <c r="C53" s="6" t="s">
        <v>30</v>
      </c>
      <c r="D53" s="6" t="s">
        <v>31</v>
      </c>
      <c r="E53" s="6" t="s">
        <v>32</v>
      </c>
      <c r="F53" s="6" t="s">
        <v>33</v>
      </c>
      <c r="G53" s="6" t="s">
        <v>34</v>
      </c>
      <c r="H53" s="6" t="s">
        <v>35</v>
      </c>
      <c r="I53" s="6" t="s">
        <v>36</v>
      </c>
      <c r="J53" s="6" t="s">
        <v>37</v>
      </c>
      <c r="K53" s="6" t="s">
        <v>38</v>
      </c>
      <c r="L53" s="6" t="s">
        <v>39</v>
      </c>
      <c r="M53" s="6" t="s">
        <v>40</v>
      </c>
    </row>
    <row r="54" customFormat="false" ht="15" hidden="false" customHeight="false" outlineLevel="0" collapsed="false">
      <c r="I54" s="0" t="str">
        <f aca="false">IF(A54="","",COUNTBLANK(D54:H54))</f>
        <v/>
      </c>
      <c r="J54" s="0" t="str">
        <f aca="false">IF(A54="","",IF(I54=0,"complete",_xlfn.TEXTJOIN(", ",TRUE(),IF(D54="","type",""),IF(E54="","effects",""),IF(F54="","terpenes",""),IF(G54="","weight",""),IF(H54="","lab link",""))))</f>
        <v/>
      </c>
    </row>
    <row r="55" customFormat="false" ht="15" hidden="false" customHeight="false" outlineLevel="0" collapsed="false">
      <c r="I55" s="0" t="str">
        <f aca="false">IF(A55="","",COUNTBLANK(D55:H55))</f>
        <v/>
      </c>
      <c r="J55" s="0" t="str">
        <f aca="false">IF(A55="","",IF(I55=0,"complete",_xlfn.TEXTJOIN(", ",TRUE(),IF(D55="","type",""),IF(E55="","effects",""),IF(F55="","terpenes",""),IF(G55="","weight",""),IF(H55="","lab link",""))))</f>
        <v/>
      </c>
    </row>
    <row r="56" customFormat="false" ht="15" hidden="false" customHeight="false" outlineLevel="0" collapsed="false">
      <c r="I56" s="0" t="str">
        <f aca="false">IF(A56="","",COUNTBLANK(D56:H56))</f>
        <v/>
      </c>
      <c r="J56" s="0" t="str">
        <f aca="false">IF(A56="","",IF(I56=0,"complete",_xlfn.TEXTJOIN(", ",TRUE(),IF(D56="","type",""),IF(E56="","effects",""),IF(F56="","terpenes",""),IF(G56="","weight",""),IF(H56="","lab link",""))))</f>
        <v/>
      </c>
    </row>
    <row r="57" customFormat="false" ht="15" hidden="false" customHeight="false" outlineLevel="0" collapsed="false">
      <c r="I57" s="0" t="str">
        <f aca="false">IF(A57="","",COUNTBLANK(D57:H57))</f>
        <v/>
      </c>
      <c r="J57" s="0" t="str">
        <f aca="false">IF(A57="","",IF(I57=0,"complete",_xlfn.TEXTJOIN(", ",TRUE(),IF(D57="","type",""),IF(E57="","effects",""),IF(F57="","terpenes",""),IF(G57="","weight",""),IF(H57="","lab link",""))))</f>
        <v/>
      </c>
    </row>
    <row r="58" customFormat="false" ht="15" hidden="false" customHeight="false" outlineLevel="0" collapsed="false">
      <c r="I58" s="0" t="str">
        <f aca="false">IF(A58="","",COUNTBLANK(D58:H58))</f>
        <v/>
      </c>
      <c r="J58" s="0" t="str">
        <f aca="false">IF(A58="","",IF(I58=0,"complete",_xlfn.TEXTJOIN(", ",TRUE(),IF(D58="","type",""),IF(E58="","effects",""),IF(F58="","terpenes",""),IF(G58="","weight",""),IF(H58="","lab link",""))))</f>
        <v/>
      </c>
    </row>
    <row r="59" customFormat="false" ht="15" hidden="false" customHeight="false" outlineLevel="0" collapsed="false">
      <c r="I59" s="0" t="str">
        <f aca="false">IF(A59="","",COUNTBLANK(D59:H59))</f>
        <v/>
      </c>
      <c r="J59" s="0" t="str">
        <f aca="false">IF(A59="","",IF(I59=0,"complete",_xlfn.TEXTJOIN(", ",TRUE(),IF(D59="","type",""),IF(E59="","effects",""),IF(F59="","terpenes",""),IF(G59="","weight",""),IF(H59="","lab link",""))))</f>
        <v/>
      </c>
    </row>
    <row r="60" customFormat="false" ht="15" hidden="false" customHeight="false" outlineLevel="0" collapsed="false">
      <c r="I60" s="0" t="str">
        <f aca="false">IF(A60="","",COUNTBLANK(D60:H60))</f>
        <v/>
      </c>
      <c r="J60" s="0" t="str">
        <f aca="false">IF(A60="","",IF(I60=0,"complete",_xlfn.TEXTJOIN(", ",TRUE(),IF(D60="","type",""),IF(E60="","effects",""),IF(F60="","terpenes",""),IF(G60="","weight",""),IF(H60="","lab link",""))))</f>
        <v/>
      </c>
    </row>
    <row r="61" customFormat="false" ht="15" hidden="false" customHeight="false" outlineLevel="0" collapsed="false">
      <c r="I61" s="0" t="str">
        <f aca="false">IF(A61="","",COUNTBLANK(D61:H61))</f>
        <v/>
      </c>
      <c r="J61" s="0" t="str">
        <f aca="false">IF(A61="","",IF(I61=0,"complete",_xlfn.TEXTJOIN(", ",TRUE(),IF(D61="","type",""),IF(E61="","effects",""),IF(F61="","terpenes",""),IF(G61="","weight",""),IF(H61="","lab link",""))))</f>
        <v/>
      </c>
    </row>
    <row r="62" customFormat="false" ht="15" hidden="false" customHeight="false" outlineLevel="0" collapsed="false">
      <c r="I62" s="0" t="str">
        <f aca="false">IF(A62="","",COUNTBLANK(D62:H62))</f>
        <v/>
      </c>
      <c r="J62" s="0" t="str">
        <f aca="false">IF(A62="","",IF(I62=0,"complete",_xlfn.TEXTJOIN(", ",TRUE(),IF(D62="","type",""),IF(E62="","effects",""),IF(F62="","terpenes",""),IF(G62="","weight",""),IF(H62="","lab link",""))))</f>
        <v/>
      </c>
    </row>
    <row r="63" customFormat="false" ht="15" hidden="false" customHeight="false" outlineLevel="0" collapsed="false">
      <c r="I63" s="0" t="str">
        <f aca="false">IF(A63="","",COUNTBLANK(D63:H63))</f>
        <v/>
      </c>
      <c r="J63" s="0" t="str">
        <f aca="false">IF(A63="","",IF(I63=0,"complete",_xlfn.TEXTJOIN(", ",TRUE(),IF(D63="","type",""),IF(E63="","effects",""),IF(F63="","terpenes",""),IF(G63="","weight",""),IF(H63="","lab link",""))))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3" min="3" style="0" width="44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6" t="s">
        <v>151</v>
      </c>
      <c r="B1" s="6" t="s">
        <v>152</v>
      </c>
      <c r="C1" s="6" t="s">
        <v>153</v>
      </c>
      <c r="D1" s="6" t="s">
        <v>154</v>
      </c>
      <c r="E1" s="6" t="s">
        <v>155</v>
      </c>
      <c r="F1" s="6" t="s">
        <v>156</v>
      </c>
      <c r="G1" s="6" t="s">
        <v>40</v>
      </c>
      <c r="H1" s="6" t="s">
        <v>38</v>
      </c>
    </row>
    <row r="2" customFormat="false" ht="15" hidden="false" customHeight="false" outlineLevel="0" collapsed="false">
      <c r="A2" s="0" t="s">
        <v>157</v>
      </c>
      <c r="B2" s="0" t="s">
        <v>158</v>
      </c>
      <c r="C2" s="0" t="s">
        <v>159</v>
      </c>
      <c r="D2" s="7" t="s">
        <v>160</v>
      </c>
      <c r="E2" s="8" t="n">
        <f aca="false">IFERROR(VLOOKUP(D2,Scores!A:B,2,FALSE()),"")</f>
        <v>0</v>
      </c>
      <c r="F2" s="8" t="n">
        <f aca="false">IFERROR(VLOOKUP(D2,Scores!A:C,3,FALSE()),"")</f>
        <v>4</v>
      </c>
      <c r="G2" s="8" t="s">
        <v>47</v>
      </c>
    </row>
    <row r="3" customFormat="false" ht="15" hidden="false" customHeight="false" outlineLevel="0" collapsed="false">
      <c r="A3" s="0" t="s">
        <v>161</v>
      </c>
      <c r="B3" s="0" t="s">
        <v>162</v>
      </c>
      <c r="C3" s="0" t="s">
        <v>163</v>
      </c>
      <c r="D3" s="7" t="s">
        <v>160</v>
      </c>
      <c r="E3" s="8" t="n">
        <f aca="false">IFERROR(VLOOKUP(D3,Scores!A:B,2,FALSE()),"")</f>
        <v>0</v>
      </c>
      <c r="F3" s="8" t="n">
        <f aca="false">IFERROR(VLOOKUP(D3,Scores!A:C,3,FALSE()),"")</f>
        <v>4</v>
      </c>
      <c r="G3" s="8" t="s">
        <v>47</v>
      </c>
    </row>
    <row r="4" customFormat="false" ht="15" hidden="false" customHeight="false" outlineLevel="0" collapsed="false">
      <c r="A4" s="0" t="s">
        <v>164</v>
      </c>
      <c r="B4" s="0" t="s">
        <v>165</v>
      </c>
      <c r="C4" s="0" t="s">
        <v>166</v>
      </c>
      <c r="D4" s="7" t="s">
        <v>167</v>
      </c>
      <c r="E4" s="8" t="n">
        <f aca="false">IFERROR(VLOOKUP(D4,Scores!A:B,2,FALSE()),"")</f>
        <v>1</v>
      </c>
      <c r="F4" s="8" t="n">
        <f aca="false">IFERROR(VLOOKUP(D4,Scores!A:C,3,FALSE()),"")</f>
        <v>3</v>
      </c>
      <c r="G4" s="8" t="s">
        <v>47</v>
      </c>
    </row>
    <row r="5" customFormat="false" ht="15" hidden="false" customHeight="false" outlineLevel="0" collapsed="false">
      <c r="A5" s="0" t="s">
        <v>168</v>
      </c>
      <c r="B5" s="0" t="s">
        <v>169</v>
      </c>
      <c r="C5" s="0" t="s">
        <v>170</v>
      </c>
      <c r="D5" s="7" t="s">
        <v>160</v>
      </c>
      <c r="E5" s="8" t="n">
        <f aca="false">IFERROR(VLOOKUP(D5,Scores!A:B,2,FALSE()),"")</f>
        <v>0</v>
      </c>
      <c r="F5" s="8" t="n">
        <f aca="false">IFERROR(VLOOKUP(D5,Scores!A:C,3,FALSE()),"")</f>
        <v>4</v>
      </c>
      <c r="G5" s="8" t="s">
        <v>47</v>
      </c>
    </row>
    <row r="6" customFormat="false" ht="15" hidden="false" customHeight="false" outlineLevel="0" collapsed="false">
      <c r="A6" s="0" t="s">
        <v>171</v>
      </c>
      <c r="B6" s="0" t="s">
        <v>172</v>
      </c>
      <c r="C6" s="0" t="s">
        <v>173</v>
      </c>
      <c r="D6" s="7" t="s">
        <v>167</v>
      </c>
      <c r="E6" s="8" t="n">
        <f aca="false">IFERROR(VLOOKUP(D6,Scores!A:B,2,FALSE()),"")</f>
        <v>1</v>
      </c>
      <c r="F6" s="8" t="n">
        <f aca="false">IFERROR(VLOOKUP(D6,Scores!A:C,3,FALSE()),"")</f>
        <v>3</v>
      </c>
      <c r="G6" s="8" t="s">
        <v>47</v>
      </c>
    </row>
    <row r="7" customFormat="false" ht="15" hidden="false" customHeight="false" outlineLevel="0" collapsed="false">
      <c r="A7" s="0" t="s">
        <v>174</v>
      </c>
      <c r="B7" s="0" t="s">
        <v>175</v>
      </c>
      <c r="C7" s="0" t="s">
        <v>176</v>
      </c>
      <c r="D7" s="7" t="s">
        <v>167</v>
      </c>
      <c r="E7" s="8" t="n">
        <f aca="false">IFERROR(VLOOKUP(D7,Scores!A:B,2,FALSE()),"")</f>
        <v>1</v>
      </c>
      <c r="F7" s="8" t="n">
        <f aca="false">IFERROR(VLOOKUP(D7,Scores!A:C,3,FALSE()),"")</f>
        <v>3</v>
      </c>
      <c r="G7" s="8" t="s">
        <v>47</v>
      </c>
    </row>
    <row r="8" customFormat="false" ht="15" hidden="false" customHeight="false" outlineLevel="0" collapsed="false">
      <c r="A8" s="0" t="s">
        <v>177</v>
      </c>
      <c r="B8" s="0" t="s">
        <v>178</v>
      </c>
      <c r="C8" s="0" t="s">
        <v>179</v>
      </c>
      <c r="D8" s="7" t="s">
        <v>160</v>
      </c>
      <c r="E8" s="8" t="n">
        <f aca="false">IFERROR(VLOOKUP(D8,Scores!A:B,2,FALSE()),"")</f>
        <v>0</v>
      </c>
      <c r="F8" s="8" t="n">
        <f aca="false">IFERROR(VLOOKUP(D8,Scores!A:C,3,FALSE()),"")</f>
        <v>4</v>
      </c>
      <c r="G8" s="8" t="s">
        <v>47</v>
      </c>
    </row>
    <row r="9" customFormat="false" ht="15" hidden="false" customHeight="false" outlineLevel="0" collapsed="false">
      <c r="A9" s="0" t="s">
        <v>180</v>
      </c>
      <c r="B9" s="0" t="s">
        <v>181</v>
      </c>
      <c r="C9" s="0" t="s">
        <v>182</v>
      </c>
      <c r="D9" s="7" t="s">
        <v>160</v>
      </c>
      <c r="E9" s="8" t="n">
        <f aca="false">IFERROR(VLOOKUP(D9,Scores!A:B,2,FALSE()),"")</f>
        <v>0</v>
      </c>
      <c r="F9" s="8" t="n">
        <f aca="false">IFERROR(VLOOKUP(D9,Scores!A:C,3,FALSE()),"")</f>
        <v>4</v>
      </c>
      <c r="G9" s="8" t="s">
        <v>47</v>
      </c>
    </row>
    <row r="10" customFormat="false" ht="15" hidden="false" customHeight="false" outlineLevel="0" collapsed="false">
      <c r="D10" s="4" t="s">
        <v>183</v>
      </c>
      <c r="E10" s="9" t="n">
        <f aca="false">AVERAGE(E2:E9)</f>
        <v>0.375</v>
      </c>
    </row>
    <row r="11" customFormat="false" ht="15" hidden="false" customHeight="false" outlineLevel="0" collapsed="false">
      <c r="D11" s="7"/>
    </row>
    <row r="12" customFormat="false" ht="15" hidden="false" customHeight="false" outlineLevel="0" collapsed="false">
      <c r="A12" s="4" t="s">
        <v>18</v>
      </c>
      <c r="D12" s="7"/>
    </row>
    <row r="13" customFormat="false" ht="15" hidden="false" customHeight="false" outlineLevel="0" collapsed="false">
      <c r="A13" s="6" t="s">
        <v>151</v>
      </c>
      <c r="B13" s="6" t="s">
        <v>152</v>
      </c>
      <c r="C13" s="6" t="s">
        <v>153</v>
      </c>
      <c r="D13" s="6" t="s">
        <v>154</v>
      </c>
      <c r="E13" s="6" t="s">
        <v>155</v>
      </c>
      <c r="F13" s="6" t="s">
        <v>156</v>
      </c>
      <c r="G13" s="6" t="s">
        <v>40</v>
      </c>
      <c r="H13" s="6" t="s">
        <v>38</v>
      </c>
    </row>
    <row r="14" customFormat="false" ht="15" hidden="false" customHeight="false" outlineLevel="0" collapsed="false">
      <c r="D14" s="7"/>
      <c r="E14" s="0" t="str">
        <f aca="false">IFERROR(VLOOKUP(D14,Scores!A:B,2,FALSE()),"")</f>
        <v/>
      </c>
      <c r="F14" s="0" t="str">
        <f aca="false">IFERROR(VLOOKUP(D14,Scores!A:C,3,FALSE()),"")</f>
        <v/>
      </c>
    </row>
    <row r="15" customFormat="false" ht="15" hidden="false" customHeight="false" outlineLevel="0" collapsed="false">
      <c r="D15" s="7"/>
      <c r="E15" s="0" t="str">
        <f aca="false">IFERROR(VLOOKUP(D15,Scores!A:B,2,FALSE()),"")</f>
        <v/>
      </c>
      <c r="F15" s="0" t="str">
        <f aca="false">IFERROR(VLOOKUP(D15,Scores!A:C,3,FALSE()),"")</f>
        <v/>
      </c>
    </row>
    <row r="16" customFormat="false" ht="15" hidden="false" customHeight="false" outlineLevel="0" collapsed="false">
      <c r="D16" s="7"/>
      <c r="E16" s="0" t="str">
        <f aca="false">IFERROR(VLOOKUP(D16,Scores!A:B,2,FALSE()),"")</f>
        <v/>
      </c>
      <c r="F16" s="0" t="str">
        <f aca="false">IFERROR(VLOOKUP(D16,Scores!A:C,3,FALSE()),"")</f>
        <v/>
      </c>
    </row>
    <row r="17" customFormat="false" ht="15" hidden="false" customHeight="false" outlineLevel="0" collapsed="false">
      <c r="D17" s="7"/>
      <c r="E17" s="0" t="str">
        <f aca="false">IFERROR(VLOOKUP(D17,Scores!A:B,2,FALSE()),"")</f>
        <v/>
      </c>
      <c r="F17" s="0" t="str">
        <f aca="false">IFERROR(VLOOKUP(D17,Scores!A:C,3,FALSE()),"")</f>
        <v/>
      </c>
    </row>
    <row r="18" customFormat="false" ht="15" hidden="false" customHeight="false" outlineLevel="0" collapsed="false">
      <c r="D18" s="7"/>
      <c r="E18" s="0" t="str">
        <f aca="false">IFERROR(VLOOKUP(D18,Scores!A:B,2,FALSE()),"")</f>
        <v/>
      </c>
      <c r="F18" s="0" t="str">
        <f aca="false">IFERROR(VLOOKUP(D18,Scores!A:C,3,FALSE()),"")</f>
        <v/>
      </c>
    </row>
    <row r="19" customFormat="false" ht="15" hidden="false" customHeight="false" outlineLevel="0" collapsed="false">
      <c r="D19" s="7"/>
      <c r="E19" s="0" t="str">
        <f aca="false">IFERROR(VLOOKUP(D19,Scores!A:B,2,FALSE()),"")</f>
        <v/>
      </c>
      <c r="F19" s="0" t="str">
        <f aca="false">IFERROR(VLOOKUP(D19,Scores!A:C,3,FALSE()),"")</f>
        <v/>
      </c>
    </row>
    <row r="20" customFormat="false" ht="15" hidden="false" customHeight="false" outlineLevel="0" collapsed="false">
      <c r="D20" s="7"/>
      <c r="E20" s="0" t="str">
        <f aca="false">IFERROR(VLOOKUP(D20,Scores!A:B,2,FALSE()),"")</f>
        <v/>
      </c>
      <c r="F20" s="0" t="str">
        <f aca="false">IFERROR(VLOOKUP(D20,Scores!A:C,3,FALSE()),"")</f>
        <v/>
      </c>
    </row>
    <row r="21" customFormat="false" ht="15" hidden="false" customHeight="false" outlineLevel="0" collapsed="false">
      <c r="D21" s="7"/>
      <c r="E21" s="0" t="str">
        <f aca="false">IFERROR(VLOOKUP(D21,Scores!A:B,2,FALSE()),"")</f>
        <v/>
      </c>
      <c r="F21" s="0" t="str">
        <f aca="false">IFERROR(VLOOKUP(D21,Scores!A:C,3,FALSE()),"")</f>
        <v/>
      </c>
    </row>
    <row r="22" customFormat="false" ht="15" hidden="false" customHeight="false" outlineLevel="0" collapsed="false">
      <c r="D22" s="7"/>
      <c r="E22" s="0" t="str">
        <f aca="false">IFERROR(VLOOKUP(D22,Scores!A:B,2,FALSE()),"")</f>
        <v/>
      </c>
      <c r="F22" s="0" t="str">
        <f aca="false">IFERROR(VLOOKUP(D22,Scores!A:C,3,FALSE()),"")</f>
        <v/>
      </c>
    </row>
    <row r="23" customFormat="false" ht="15" hidden="false" customHeight="false" outlineLevel="0" collapsed="false">
      <c r="D23" s="7"/>
      <c r="E23" s="0" t="str">
        <f aca="false">IFERROR(VLOOKUP(D23,Scores!A:B,2,FALSE()),"")</f>
        <v/>
      </c>
      <c r="F23" s="0" t="str">
        <f aca="false">IFERROR(VLOOKUP(D23,Scores!A:C,3,FALSE()),"")</f>
        <v/>
      </c>
    </row>
    <row r="24" customFormat="false" ht="15" hidden="false" customHeight="false" outlineLevel="0" collapsed="false">
      <c r="D24" s="7"/>
    </row>
  </sheetData>
  <dataValidations count="1">
    <dataValidation allowBlank="true" errorStyle="stop" operator="between" showDropDown="false" showErrorMessage="false" showInputMessage="false" sqref="D2:D24" type="list">
      <formula1>"homepage,store list,store menu,menu filtered to brand,the product"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4" min="3" style="0" width="8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8" min="7" style="0" width="10"/>
    <col collapsed="false" customWidth="true" hidden="false" outlineLevel="0" max="9" min="9" style="0" width="8"/>
    <col collapsed="false" customWidth="true" hidden="false" outlineLevel="0" max="10" min="10" style="0" width="16"/>
    <col collapsed="false" customWidth="true" hidden="false" outlineLevel="0" max="11" min="11" style="0" width="44"/>
  </cols>
  <sheetData>
    <row r="1" customFormat="false" ht="15" hidden="false" customHeight="false" outlineLevel="0" collapsed="false">
      <c r="A1" s="6" t="s">
        <v>184</v>
      </c>
      <c r="B1" s="6" t="s">
        <v>185</v>
      </c>
      <c r="C1" s="6" t="s">
        <v>186</v>
      </c>
      <c r="D1" s="6" t="s">
        <v>187</v>
      </c>
      <c r="E1" s="6" t="s">
        <v>188</v>
      </c>
      <c r="F1" s="6" t="s">
        <v>189</v>
      </c>
      <c r="G1" s="6" t="s">
        <v>190</v>
      </c>
      <c r="H1" s="6" t="s">
        <v>191</v>
      </c>
      <c r="I1" s="6" t="s">
        <v>192</v>
      </c>
      <c r="J1" s="6" t="s">
        <v>193</v>
      </c>
      <c r="K1" s="6" t="s">
        <v>194</v>
      </c>
    </row>
    <row r="2" customFormat="false" ht="15" hidden="false" customHeight="false" outlineLevel="0" collapsed="false">
      <c r="A2" s="0" t="s">
        <v>47</v>
      </c>
      <c r="B2" s="0" t="s">
        <v>125</v>
      </c>
      <c r="C2" s="0" t="s">
        <v>195</v>
      </c>
      <c r="D2" s="0" t="n">
        <v>25</v>
      </c>
      <c r="E2" s="0" t="s">
        <v>196</v>
      </c>
      <c r="F2" s="0" t="n">
        <v>5</v>
      </c>
      <c r="G2" s="0" t="n">
        <v>4</v>
      </c>
      <c r="H2" s="0" t="n">
        <v>38</v>
      </c>
      <c r="I2" s="0" t="n">
        <v>3</v>
      </c>
      <c r="J2" s="0" t="n">
        <v>4</v>
      </c>
      <c r="K2" s="0" t="s">
        <v>197</v>
      </c>
    </row>
    <row r="3" customFormat="false" ht="15" hidden="false" customHeight="false" outlineLevel="0" collapsed="false">
      <c r="A3" s="0" t="s">
        <v>47</v>
      </c>
      <c r="B3" s="0" t="s">
        <v>125</v>
      </c>
      <c r="C3" s="0" t="s">
        <v>195</v>
      </c>
      <c r="D3" s="0" t="n">
        <v>25</v>
      </c>
      <c r="E3" s="0" t="s">
        <v>198</v>
      </c>
      <c r="F3" s="0" t="n">
        <v>3</v>
      </c>
      <c r="G3" s="0" t="n">
        <v>1</v>
      </c>
      <c r="H3" s="0" t="n">
        <v>7</v>
      </c>
      <c r="I3" s="0" t="n">
        <v>0</v>
      </c>
      <c r="J3" s="0" t="n">
        <v>0</v>
      </c>
      <c r="K3" s="0" t="s">
        <v>199</v>
      </c>
    </row>
    <row r="4" customFormat="false" ht="15" hidden="false" customHeight="false" outlineLevel="0" collapsed="false">
      <c r="E4" s="4" t="s">
        <v>200</v>
      </c>
      <c r="F4" s="8" t="n">
        <f aca="false">AVERAGE(F2:F3)</f>
        <v>4</v>
      </c>
      <c r="G4" s="8" t="n">
        <f aca="false">AVERAGE(G2:G3)</f>
        <v>2.5</v>
      </c>
      <c r="H4" s="8" t="n">
        <f aca="false">AVERAGE(H2:H3)</f>
        <v>22.5</v>
      </c>
      <c r="I4" s="8" t="n">
        <f aca="false">AVERAGE(I2:I3)</f>
        <v>1.5</v>
      </c>
      <c r="J4" s="8" t="n">
        <f aca="false">AVERAGE(J2:J3)</f>
        <v>2</v>
      </c>
    </row>
    <row r="6" customFormat="false" ht="15" hidden="false" customHeight="false" outlineLevel="0" collapsed="false">
      <c r="A6" s="4" t="s">
        <v>18</v>
      </c>
    </row>
    <row r="7" customFormat="false" ht="15" hidden="false" customHeight="false" outlineLevel="0" collapsed="false">
      <c r="A7" s="6" t="s">
        <v>184</v>
      </c>
      <c r="B7" s="6" t="s">
        <v>185</v>
      </c>
      <c r="C7" s="6" t="s">
        <v>186</v>
      </c>
      <c r="D7" s="6" t="s">
        <v>187</v>
      </c>
      <c r="E7" s="6" t="s">
        <v>188</v>
      </c>
      <c r="F7" s="6" t="s">
        <v>189</v>
      </c>
      <c r="G7" s="6" t="s">
        <v>190</v>
      </c>
      <c r="H7" s="6" t="s">
        <v>191</v>
      </c>
      <c r="I7" s="6" t="s">
        <v>192</v>
      </c>
      <c r="J7" s="6" t="s">
        <v>193</v>
      </c>
      <c r="K7" s="6" t="s">
        <v>194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2"/>
    <col collapsed="false" customWidth="true" hidden="false" outlineLevel="0" max="3" min="3" style="0" width="24"/>
    <col collapsed="false" customWidth="true" hidden="false" outlineLevel="0" max="4" min="4" style="0" width="32"/>
    <col collapsed="false" customWidth="true" hidden="false" outlineLevel="0" max="5" min="5" style="0" width="14"/>
    <col collapsed="false" customWidth="true" hidden="false" outlineLevel="0" max="6" min="6" style="0" width="40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10" min="9" style="0" width="10"/>
    <col collapsed="false" customWidth="true" hidden="false" outlineLevel="0" max="12" min="11" style="0" width="12"/>
    <col collapsed="false" customWidth="true" hidden="false" outlineLevel="0" max="13" min="13" style="0" width="10"/>
  </cols>
  <sheetData>
    <row r="1" customFormat="false" ht="15" hidden="false" customHeight="false" outlineLevel="0" collapsed="false">
      <c r="A1" s="6" t="s">
        <v>201</v>
      </c>
      <c r="B1" s="6" t="s">
        <v>185</v>
      </c>
      <c r="C1" s="6" t="s">
        <v>151</v>
      </c>
      <c r="D1" s="6" t="s">
        <v>202</v>
      </c>
      <c r="E1" s="6" t="s">
        <v>203</v>
      </c>
      <c r="F1" s="6" t="s">
        <v>204</v>
      </c>
      <c r="G1" s="6" t="s">
        <v>205</v>
      </c>
      <c r="H1" s="6" t="s">
        <v>206</v>
      </c>
      <c r="I1" s="6" t="s">
        <v>207</v>
      </c>
      <c r="J1" s="6" t="s">
        <v>208</v>
      </c>
      <c r="K1" s="6" t="s">
        <v>40</v>
      </c>
      <c r="L1" s="6" t="s">
        <v>38</v>
      </c>
      <c r="M1" s="6" t="s">
        <v>194</v>
      </c>
    </row>
    <row r="2" customFormat="false" ht="15" hidden="false" customHeight="false" outlineLevel="0" collapsed="false">
      <c r="A2" s="0" t="s">
        <v>209</v>
      </c>
      <c r="B2" s="0" t="s">
        <v>125</v>
      </c>
      <c r="C2" s="0" t="s">
        <v>210</v>
      </c>
      <c r="D2" s="0" t="s">
        <v>211</v>
      </c>
      <c r="E2" s="0" t="s">
        <v>212</v>
      </c>
      <c r="G2" s="0" t="s">
        <v>213</v>
      </c>
      <c r="H2" s="10" t="n">
        <v>46314</v>
      </c>
      <c r="I2" s="8" t="n">
        <f aca="true">IF(H2="","",TODAY()-H2)</f>
        <v>6</v>
      </c>
      <c r="J2" s="0" t="str">
        <f aca="false">IF(I2="","unknown",IF(I2&lt;=14,"fresh",IF(I2&lt;=30,"aging","stale")))</f>
        <v>fresh</v>
      </c>
      <c r="K2" s="8" t="s">
        <v>47</v>
      </c>
      <c r="M2" s="8" t="s">
        <v>214</v>
      </c>
    </row>
    <row r="3" customFormat="false" ht="15" hidden="false" customHeight="false" outlineLevel="0" collapsed="false">
      <c r="A3" s="0" t="s">
        <v>209</v>
      </c>
      <c r="B3" s="0" t="s">
        <v>125</v>
      </c>
      <c r="C3" s="0" t="s">
        <v>215</v>
      </c>
      <c r="D3" s="0" t="s">
        <v>216</v>
      </c>
      <c r="E3" s="0" t="s">
        <v>212</v>
      </c>
      <c r="G3" s="0" t="s">
        <v>213</v>
      </c>
      <c r="H3" s="10" t="n">
        <v>46311</v>
      </c>
      <c r="I3" s="8" t="n">
        <f aca="true">IF(H3="","",TODAY()-H3)</f>
        <v>9</v>
      </c>
      <c r="J3" s="0" t="str">
        <f aca="false">IF(I3="","unknown",IF(I3&lt;=14,"fresh",IF(I3&lt;=30,"aging","stale")))</f>
        <v>fresh</v>
      </c>
      <c r="K3" s="8" t="s">
        <v>47</v>
      </c>
      <c r="M3" s="8" t="s">
        <v>214</v>
      </c>
    </row>
    <row r="4" customFormat="false" ht="15" hidden="false" customHeight="false" outlineLevel="0" collapsed="false">
      <c r="A4" s="0" t="s">
        <v>209</v>
      </c>
      <c r="B4" s="0" t="s">
        <v>125</v>
      </c>
      <c r="C4" s="0" t="s">
        <v>217</v>
      </c>
      <c r="D4" s="0" t="s">
        <v>218</v>
      </c>
      <c r="E4" s="0" t="s">
        <v>212</v>
      </c>
      <c r="G4" s="0" t="s">
        <v>213</v>
      </c>
      <c r="H4" s="10" t="n">
        <v>46307</v>
      </c>
      <c r="I4" s="8" t="n">
        <f aca="true">IF(H4="","",TODAY()-H4)</f>
        <v>13</v>
      </c>
      <c r="J4" s="0" t="str">
        <f aca="false">IF(I4="","unknown",IF(I4&lt;=14,"fresh",IF(I4&lt;=30,"aging","stale")))</f>
        <v>fresh</v>
      </c>
      <c r="K4" s="8" t="s">
        <v>47</v>
      </c>
      <c r="M4" s="8" t="s">
        <v>214</v>
      </c>
    </row>
    <row r="5" customFormat="false" ht="15" hidden="false" customHeight="false" outlineLevel="0" collapsed="false">
      <c r="A5" s="0" t="s">
        <v>219</v>
      </c>
      <c r="B5" s="0" t="s">
        <v>220</v>
      </c>
      <c r="C5" s="0" t="s">
        <v>221</v>
      </c>
      <c r="D5" s="0" t="s">
        <v>222</v>
      </c>
      <c r="E5" s="0" t="s">
        <v>212</v>
      </c>
      <c r="G5" s="0" t="s">
        <v>213</v>
      </c>
      <c r="H5" s="10" t="n">
        <v>46316</v>
      </c>
      <c r="I5" s="8" t="n">
        <f aca="true">IF(H5="","",TODAY()-H5)</f>
        <v>4</v>
      </c>
      <c r="J5" s="0" t="str">
        <f aca="false">IF(I5="","unknown",IF(I5&lt;=14,"fresh",IF(I5&lt;=30,"aging","stale")))</f>
        <v>fresh</v>
      </c>
      <c r="K5" s="8" t="s">
        <v>47</v>
      </c>
      <c r="M5" s="8" t="s">
        <v>214</v>
      </c>
    </row>
    <row r="6" customFormat="false" ht="15" hidden="false" customHeight="false" outlineLevel="0" collapsed="false">
      <c r="A6" s="0" t="s">
        <v>219</v>
      </c>
      <c r="B6" s="0" t="s">
        <v>220</v>
      </c>
      <c r="C6" s="0" t="s">
        <v>223</v>
      </c>
      <c r="D6" s="0" t="s">
        <v>224</v>
      </c>
      <c r="E6" s="0" t="s">
        <v>212</v>
      </c>
      <c r="G6" s="0" t="s">
        <v>213</v>
      </c>
      <c r="H6" s="10" t="n">
        <v>46303</v>
      </c>
      <c r="I6" s="8" t="n">
        <f aca="true">IF(H6="","",TODAY()-H6)</f>
        <v>17</v>
      </c>
      <c r="J6" s="0" t="str">
        <f aca="false">IF(I6="","unknown",IF(I6&lt;=14,"fresh",IF(I6&lt;=30,"aging","stale")))</f>
        <v>aging</v>
      </c>
      <c r="K6" s="8" t="s">
        <v>47</v>
      </c>
      <c r="M6" s="8" t="s">
        <v>214</v>
      </c>
    </row>
    <row r="7" customFormat="false" ht="15" hidden="false" customHeight="false" outlineLevel="0" collapsed="false">
      <c r="A7" s="0" t="s">
        <v>225</v>
      </c>
      <c r="B7" s="0" t="s">
        <v>226</v>
      </c>
      <c r="C7" s="0" t="s">
        <v>227</v>
      </c>
      <c r="D7" s="0" t="s">
        <v>228</v>
      </c>
      <c r="E7" s="0" t="s">
        <v>212</v>
      </c>
      <c r="G7" s="0" t="s">
        <v>213</v>
      </c>
      <c r="H7" s="10" t="n">
        <v>46306</v>
      </c>
      <c r="I7" s="8" t="n">
        <f aca="true">IF(H7="","",TODAY()-H7)</f>
        <v>14</v>
      </c>
      <c r="J7" s="0" t="str">
        <f aca="false">IF(I7="","unknown",IF(I7&lt;=14,"fresh",IF(I7&lt;=30,"aging","stale")))</f>
        <v>fresh</v>
      </c>
      <c r="K7" s="8" t="s">
        <v>47</v>
      </c>
      <c r="M7" s="8" t="s">
        <v>214</v>
      </c>
    </row>
    <row r="9" customFormat="false" ht="15" hidden="false" customHeight="false" outlineLevel="0" collapsed="false">
      <c r="A9" s="4" t="s">
        <v>18</v>
      </c>
    </row>
    <row r="10" customFormat="false" ht="15" hidden="false" customHeight="false" outlineLevel="0" collapsed="false">
      <c r="A10" s="6" t="s">
        <v>201</v>
      </c>
      <c r="B10" s="6" t="s">
        <v>185</v>
      </c>
      <c r="C10" s="6" t="s">
        <v>151</v>
      </c>
      <c r="D10" s="6" t="s">
        <v>202</v>
      </c>
      <c r="E10" s="6" t="s">
        <v>203</v>
      </c>
      <c r="F10" s="6" t="s">
        <v>204</v>
      </c>
      <c r="G10" s="6" t="s">
        <v>205</v>
      </c>
      <c r="H10" s="6" t="s">
        <v>206</v>
      </c>
      <c r="I10" s="6" t="s">
        <v>207</v>
      </c>
      <c r="J10" s="6" t="s">
        <v>208</v>
      </c>
      <c r="K10" s="6" t="s">
        <v>40</v>
      </c>
      <c r="L10" s="6" t="s">
        <v>38</v>
      </c>
      <c r="M10" s="6" t="s">
        <v>194</v>
      </c>
    </row>
    <row r="11" customFormat="false" ht="15" hidden="false" customHeight="false" outlineLevel="0" collapsed="false">
      <c r="H11" s="10"/>
      <c r="I11" s="0" t="str">
        <f aca="true">IF(H11="","",TODAY()-H11)</f>
        <v/>
      </c>
      <c r="J11" s="0" t="str">
        <f aca="false">IF(I11="","unknown",IF(I11&lt;=14,"fresh",IF(I11&lt;=30,"aging","stale")))</f>
        <v>unknown</v>
      </c>
    </row>
    <row r="12" customFormat="false" ht="15" hidden="false" customHeight="false" outlineLevel="0" collapsed="false">
      <c r="H12" s="10"/>
      <c r="I12" s="0" t="str">
        <f aca="true">IF(H12="","",TODAY()-H12)</f>
        <v/>
      </c>
      <c r="J12" s="0" t="str">
        <f aca="false">IF(I12="","unknown",IF(I12&lt;=14,"fresh",IF(I12&lt;=30,"aging","stale")))</f>
        <v>unknown</v>
      </c>
    </row>
    <row r="13" customFormat="false" ht="15" hidden="false" customHeight="false" outlineLevel="0" collapsed="false">
      <c r="H13" s="10"/>
      <c r="I13" s="0" t="str">
        <f aca="true">IF(H13="","",TODAY()-H13)</f>
        <v/>
      </c>
      <c r="J13" s="0" t="str">
        <f aca="false">IF(I13="","unknown",IF(I13&lt;=14,"fresh",IF(I13&lt;=30,"aging","stale")))</f>
        <v>unknown</v>
      </c>
    </row>
    <row r="14" customFormat="false" ht="15" hidden="false" customHeight="false" outlineLevel="0" collapsed="false">
      <c r="H14" s="10"/>
      <c r="I14" s="0" t="str">
        <f aca="true">IF(H14="","",TODAY()-H14)</f>
        <v/>
      </c>
      <c r="J14" s="0" t="str">
        <f aca="false">IF(I14="","unknown",IF(I14&lt;=14,"fresh",IF(I14&lt;=30,"aging","stale")))</f>
        <v>unknown</v>
      </c>
    </row>
    <row r="15" customFormat="false" ht="15" hidden="false" customHeight="false" outlineLevel="0" collapsed="false">
      <c r="H15" s="10"/>
      <c r="I15" s="0" t="str">
        <f aca="true">IF(H15="","",TODAY()-H15)</f>
        <v/>
      </c>
      <c r="J15" s="0" t="str">
        <f aca="false">IF(I15="","unknown",IF(I15&lt;=14,"fresh",IF(I15&lt;=30,"aging","stale")))</f>
        <v>unknown</v>
      </c>
    </row>
    <row r="16" customFormat="false" ht="15" hidden="false" customHeight="false" outlineLevel="0" collapsed="false">
      <c r="H16" s="10"/>
      <c r="I16" s="0" t="str">
        <f aca="true">IF(H16="","",TODAY()-H16)</f>
        <v/>
      </c>
      <c r="J16" s="0" t="str">
        <f aca="false">IF(I16="","unknown",IF(I16&lt;=14,"fresh",IF(I16&lt;=30,"aging","stale")))</f>
        <v>unknown</v>
      </c>
    </row>
    <row r="17" customFormat="false" ht="15" hidden="false" customHeight="false" outlineLevel="0" collapsed="false">
      <c r="H17" s="10"/>
      <c r="I17" s="0" t="str">
        <f aca="true">IF(H17="","",TODAY()-H17)</f>
        <v/>
      </c>
      <c r="J17" s="0" t="str">
        <f aca="false">IF(I17="","unknown",IF(I17&lt;=14,"fresh",IF(I17&lt;=30,"aging","stale")))</f>
        <v>unknown</v>
      </c>
    </row>
    <row r="18" customFormat="false" ht="15" hidden="false" customHeight="false" outlineLevel="0" collapsed="false">
      <c r="H18" s="10"/>
      <c r="I18" s="0" t="str">
        <f aca="true">IF(H18="","",TODAY()-H18)</f>
        <v/>
      </c>
      <c r="J18" s="0" t="str">
        <f aca="false">IF(I18="","unknown",IF(I18&lt;=14,"fresh",IF(I18&lt;=30,"aging","stale")))</f>
        <v>unknown</v>
      </c>
    </row>
    <row r="19" customFormat="false" ht="15" hidden="false" customHeight="false" outlineLevel="0" collapsed="false">
      <c r="H19" s="10"/>
      <c r="I19" s="0" t="str">
        <f aca="true">IF(H19="","",TODAY()-H19)</f>
        <v/>
      </c>
      <c r="J19" s="0" t="str">
        <f aca="false">IF(I19="","unknown",IF(I19&lt;=14,"fresh",IF(I19&lt;=30,"aging","stale")))</f>
        <v>unknown</v>
      </c>
    </row>
    <row r="20" customFormat="false" ht="15" hidden="false" customHeight="false" outlineLevel="0" collapsed="false">
      <c r="H20" s="10"/>
      <c r="I20" s="0" t="str">
        <f aca="true">IF(H20="","",TODAY()-H20)</f>
        <v/>
      </c>
      <c r="J20" s="0" t="str">
        <f aca="false">IF(I20="","unknown",IF(I20&lt;=14,"fresh",IF(I20&lt;=30,"aging","stale")))</f>
        <v>unknown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28"/>
    <col collapsed="false" customWidth="true" hidden="false" outlineLevel="0" max="5" min="5" style="0" width="12"/>
    <col collapsed="false" customWidth="true" hidden="false" outlineLevel="0" max="6" min="6" style="0" width="40"/>
    <col collapsed="false" customWidth="true" hidden="false" outlineLevel="0" max="7" min="7" style="0" width="2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2"/>
  </cols>
  <sheetData>
    <row r="1" customFormat="false" ht="15" hidden="false" customHeight="false" outlineLevel="0" collapsed="false">
      <c r="A1" s="6" t="s">
        <v>229</v>
      </c>
      <c r="B1" s="6" t="s">
        <v>230</v>
      </c>
      <c r="C1" s="6" t="s">
        <v>231</v>
      </c>
      <c r="D1" s="6" t="s">
        <v>232</v>
      </c>
      <c r="E1" s="6" t="s">
        <v>233</v>
      </c>
      <c r="F1" s="6" t="s">
        <v>234</v>
      </c>
      <c r="G1" s="6" t="s">
        <v>235</v>
      </c>
      <c r="H1" s="6" t="s">
        <v>236</v>
      </c>
      <c r="I1" s="6" t="s">
        <v>208</v>
      </c>
      <c r="J1" s="6" t="s">
        <v>38</v>
      </c>
    </row>
    <row r="2" customFormat="false" ht="15" hidden="false" customHeight="false" outlineLevel="0" collapsed="false">
      <c r="A2" s="0" t="s">
        <v>237</v>
      </c>
      <c r="B2" s="0" t="s">
        <v>47</v>
      </c>
      <c r="C2" s="0" t="s">
        <v>238</v>
      </c>
      <c r="D2" s="0" t="s">
        <v>239</v>
      </c>
      <c r="E2" s="7" t="s">
        <v>240</v>
      </c>
      <c r="F2" s="8" t="s">
        <v>241</v>
      </c>
      <c r="G2" s="7" t="s">
        <v>242</v>
      </c>
      <c r="I2" s="8" t="s">
        <v>243</v>
      </c>
    </row>
    <row r="3" customFormat="false" ht="15" hidden="false" customHeight="false" outlineLevel="0" collapsed="false">
      <c r="A3" s="0" t="s">
        <v>244</v>
      </c>
      <c r="B3" s="0" t="s">
        <v>47</v>
      </c>
      <c r="C3" s="0" t="s">
        <v>245</v>
      </c>
      <c r="D3" s="0" t="s">
        <v>239</v>
      </c>
      <c r="E3" s="7" t="s">
        <v>240</v>
      </c>
      <c r="F3" s="8" t="s">
        <v>246</v>
      </c>
      <c r="G3" s="7" t="s">
        <v>242</v>
      </c>
      <c r="I3" s="8" t="s">
        <v>243</v>
      </c>
    </row>
    <row r="4" customFormat="false" ht="15" hidden="false" customHeight="false" outlineLevel="0" collapsed="false">
      <c r="A4" s="0" t="s">
        <v>247</v>
      </c>
      <c r="B4" s="0" t="s">
        <v>47</v>
      </c>
      <c r="C4" s="0" t="s">
        <v>248</v>
      </c>
      <c r="D4" s="0" t="s">
        <v>239</v>
      </c>
      <c r="E4" s="7" t="s">
        <v>240</v>
      </c>
      <c r="F4" s="8" t="s">
        <v>249</v>
      </c>
      <c r="G4" s="7" t="s">
        <v>242</v>
      </c>
      <c r="I4" s="8" t="s">
        <v>243</v>
      </c>
    </row>
    <row r="5" customFormat="false" ht="15" hidden="false" customHeight="false" outlineLevel="0" collapsed="false">
      <c r="A5" s="0" t="s">
        <v>250</v>
      </c>
      <c r="B5" s="0" t="s">
        <v>47</v>
      </c>
      <c r="C5" s="0" t="s">
        <v>251</v>
      </c>
      <c r="D5" s="0" t="s">
        <v>239</v>
      </c>
      <c r="E5" s="7" t="s">
        <v>240</v>
      </c>
      <c r="F5" s="8" t="s">
        <v>252</v>
      </c>
      <c r="G5" s="7" t="s">
        <v>242</v>
      </c>
      <c r="I5" s="8" t="s">
        <v>243</v>
      </c>
    </row>
    <row r="6" customFormat="false" ht="15" hidden="false" customHeight="false" outlineLevel="0" collapsed="false">
      <c r="A6" s="0" t="s">
        <v>253</v>
      </c>
      <c r="B6" s="0" t="s">
        <v>47</v>
      </c>
      <c r="C6" s="0" t="s">
        <v>254</v>
      </c>
      <c r="D6" s="0" t="s">
        <v>239</v>
      </c>
      <c r="E6" s="7" t="s">
        <v>240</v>
      </c>
      <c r="F6" s="8" t="s">
        <v>255</v>
      </c>
      <c r="G6" s="7" t="s">
        <v>242</v>
      </c>
      <c r="I6" s="8" t="s">
        <v>243</v>
      </c>
    </row>
    <row r="7" customFormat="false" ht="15" hidden="false" customHeight="false" outlineLevel="0" collapsed="false">
      <c r="A7" s="0" t="s">
        <v>256</v>
      </c>
      <c r="B7" s="0" t="s">
        <v>47</v>
      </c>
      <c r="C7" s="0" t="s">
        <v>257</v>
      </c>
      <c r="D7" s="0" t="s">
        <v>239</v>
      </c>
      <c r="E7" s="7" t="s">
        <v>240</v>
      </c>
      <c r="F7" s="8" t="s">
        <v>258</v>
      </c>
      <c r="G7" s="7" t="s">
        <v>242</v>
      </c>
      <c r="I7" s="8" t="s">
        <v>243</v>
      </c>
    </row>
    <row r="8" customFormat="false" ht="15" hidden="false" customHeight="false" outlineLevel="0" collapsed="false">
      <c r="A8" s="0" t="s">
        <v>259</v>
      </c>
      <c r="B8" s="0" t="s">
        <v>47</v>
      </c>
      <c r="C8" s="0" t="s">
        <v>260</v>
      </c>
      <c r="D8" s="0" t="s">
        <v>239</v>
      </c>
      <c r="E8" s="7" t="s">
        <v>261</v>
      </c>
      <c r="F8" s="8" t="s">
        <v>262</v>
      </c>
      <c r="G8" s="7" t="s">
        <v>242</v>
      </c>
      <c r="I8" s="8" t="s">
        <v>243</v>
      </c>
    </row>
    <row r="9" customFormat="false" ht="15" hidden="false" customHeight="false" outlineLevel="0" collapsed="false">
      <c r="E9" s="7"/>
      <c r="G9" s="7"/>
    </row>
    <row r="10" customFormat="false" ht="15" hidden="false" customHeight="false" outlineLevel="0" collapsed="false">
      <c r="A10" s="4" t="s">
        <v>18</v>
      </c>
      <c r="E10" s="7"/>
      <c r="G10" s="7"/>
    </row>
    <row r="11" customFormat="false" ht="15" hidden="false" customHeight="false" outlineLevel="0" collapsed="false">
      <c r="A11" s="6" t="s">
        <v>229</v>
      </c>
      <c r="B11" s="6" t="s">
        <v>230</v>
      </c>
      <c r="C11" s="6" t="s">
        <v>231</v>
      </c>
      <c r="D11" s="6" t="s">
        <v>232</v>
      </c>
      <c r="E11" s="6" t="s">
        <v>233</v>
      </c>
      <c r="F11" s="6" t="s">
        <v>234</v>
      </c>
      <c r="G11" s="6" t="s">
        <v>235</v>
      </c>
      <c r="H11" s="6" t="s">
        <v>236</v>
      </c>
      <c r="I11" s="6" t="s">
        <v>208</v>
      </c>
      <c r="J11" s="6" t="s">
        <v>38</v>
      </c>
    </row>
    <row r="12" customFormat="false" ht="15" hidden="false" customHeight="false" outlineLevel="0" collapsed="false">
      <c r="E12" s="7"/>
      <c r="G12" s="7"/>
    </row>
    <row r="13" customFormat="false" ht="15" hidden="false" customHeight="false" outlineLevel="0" collapsed="false">
      <c r="E13" s="7"/>
      <c r="G13" s="7"/>
    </row>
    <row r="14" customFormat="false" ht="15" hidden="false" customHeight="false" outlineLevel="0" collapsed="false">
      <c r="E14" s="7"/>
      <c r="G14" s="7"/>
    </row>
    <row r="15" customFormat="false" ht="15" hidden="false" customHeight="false" outlineLevel="0" collapsed="false">
      <c r="E15" s="7"/>
      <c r="G15" s="7"/>
    </row>
    <row r="16" customFormat="false" ht="15" hidden="false" customHeight="false" outlineLevel="0" collapsed="false">
      <c r="E16" s="7"/>
      <c r="G16" s="7"/>
    </row>
    <row r="17" customFormat="false" ht="15" hidden="false" customHeight="false" outlineLevel="0" collapsed="false">
      <c r="E17" s="7"/>
      <c r="G17" s="7"/>
    </row>
    <row r="18" customFormat="false" ht="15" hidden="false" customHeight="false" outlineLevel="0" collapsed="false">
      <c r="E18" s="7"/>
      <c r="G18" s="7"/>
    </row>
    <row r="19" customFormat="false" ht="15" hidden="false" customHeight="false" outlineLevel="0" collapsed="false">
      <c r="E19" s="7"/>
      <c r="G19" s="7"/>
    </row>
    <row r="20" customFormat="false" ht="15" hidden="false" customHeight="false" outlineLevel="0" collapsed="false">
      <c r="E20" s="7"/>
      <c r="G20" s="7"/>
    </row>
    <row r="21" customFormat="false" ht="68.65" hidden="false" customHeight="false" outlineLevel="0" collapsed="false">
      <c r="A21" s="11" t="s">
        <v>263</v>
      </c>
      <c r="E21" s="7"/>
      <c r="G21" s="7"/>
    </row>
    <row r="22" customFormat="false" ht="15" hidden="false" customHeight="false" outlineLevel="0" collapsed="false">
      <c r="E22" s="7"/>
      <c r="G22" s="7"/>
    </row>
    <row r="23" customFormat="false" ht="15" hidden="false" customHeight="false" outlineLevel="0" collapsed="false">
      <c r="E23" s="7"/>
      <c r="G23" s="7"/>
    </row>
    <row r="24" customFormat="false" ht="15" hidden="false" customHeight="false" outlineLevel="0" collapsed="false">
      <c r="E24" s="7"/>
      <c r="G24" s="7"/>
    </row>
    <row r="25" customFormat="false" ht="15" hidden="false" customHeight="false" outlineLevel="0" collapsed="false">
      <c r="E25" s="7"/>
      <c r="G25" s="7"/>
    </row>
    <row r="26" customFormat="false" ht="15" hidden="false" customHeight="false" outlineLevel="0" collapsed="false">
      <c r="E26" s="7"/>
      <c r="G26" s="7"/>
    </row>
    <row r="27" customFormat="false" ht="15" hidden="false" customHeight="false" outlineLevel="0" collapsed="false">
      <c r="E27" s="7"/>
      <c r="G27" s="7"/>
    </row>
    <row r="28" customFormat="false" ht="15" hidden="false" customHeight="false" outlineLevel="0" collapsed="false">
      <c r="E28" s="7"/>
      <c r="G28" s="7"/>
    </row>
    <row r="29" customFormat="false" ht="15" hidden="false" customHeight="false" outlineLevel="0" collapsed="false">
      <c r="E29" s="7"/>
      <c r="G29" s="7"/>
    </row>
    <row r="30" customFormat="false" ht="15" hidden="false" customHeight="false" outlineLevel="0" collapsed="false">
      <c r="E30" s="7"/>
      <c r="G30" s="7"/>
    </row>
  </sheetData>
  <dataValidations count="2">
    <dataValidation allowBlank="true" errorStyle="stop" operator="between" showDropDown="false" showErrorMessage="false" showInputMessage="false" sqref="G2:G30" type="list">
      <formula1>"report to registrar,report to Google,send to counsel,monitor"</formula1>
      <formula2>0</formula2>
    </dataValidation>
    <dataValidation allowBlank="true" errorStyle="stop" operator="between" showDropDown="false" showErrorMessage="false" showInputMessage="false" sqref="E2:E3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6" t="s">
        <v>154</v>
      </c>
      <c r="B1" s="6" t="s">
        <v>155</v>
      </c>
      <c r="C1" s="6" t="s">
        <v>156</v>
      </c>
    </row>
    <row r="2" customFormat="false" ht="15" hidden="false" customHeight="false" outlineLevel="0" collapsed="false">
      <c r="A2" s="0" t="s">
        <v>160</v>
      </c>
      <c r="B2" s="0" t="n">
        <v>0</v>
      </c>
      <c r="C2" s="0" t="n">
        <v>4</v>
      </c>
    </row>
    <row r="3" customFormat="false" ht="15" hidden="false" customHeight="false" outlineLevel="0" collapsed="false">
      <c r="A3" s="0" t="s">
        <v>167</v>
      </c>
      <c r="B3" s="0" t="n">
        <v>1</v>
      </c>
      <c r="C3" s="0" t="n">
        <v>3</v>
      </c>
    </row>
    <row r="4" customFormat="false" ht="15" hidden="false" customHeight="false" outlineLevel="0" collapsed="false">
      <c r="A4" s="0" t="s">
        <v>264</v>
      </c>
      <c r="B4" s="0" t="n">
        <v>1</v>
      </c>
      <c r="C4" s="0" t="n">
        <v>2</v>
      </c>
    </row>
    <row r="5" customFormat="false" ht="15" hidden="false" customHeight="false" outlineLevel="0" collapsed="false">
      <c r="A5" s="0" t="s">
        <v>265</v>
      </c>
      <c r="B5" s="0" t="n">
        <v>2</v>
      </c>
      <c r="C5" s="0" t="n">
        <v>1</v>
      </c>
    </row>
    <row r="6" customFormat="false" ht="15" hidden="false" customHeight="false" outlineLevel="0" collapsed="false">
      <c r="A6" s="0" t="s">
        <v>266</v>
      </c>
      <c r="B6" s="0" t="n">
        <v>3</v>
      </c>
      <c r="C6" s="0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2026-10-25T20:29:38Z</dcterms:created>
  <dc:creator>Site Developer</dc:creator>
  <dc:description/>
  <dc:language>en-US</dc:language>
  <cp:lastModifiedBy>Site Developer</cp:lastModifiedBy>
  <dcterms:modified xsi:type="dcterms:W3CDTF">2026-10-25T20:29:38Z</dcterms:modified>
  <cp:revision>0</cp:revision>
  <dc:subject/>
  <dc:title>The Last Mile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